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200" windowHeight="5805"/>
  </bookViews>
  <sheets>
    <sheet name="2018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J13" i="1" l="1"/>
  <c r="J20" i="1"/>
  <c r="J21" i="1"/>
  <c r="J22" i="1"/>
  <c r="J23" i="1"/>
  <c r="J24" i="1"/>
  <c r="J25" i="1"/>
  <c r="J26" i="1"/>
  <c r="J27" i="1"/>
  <c r="J28" i="1"/>
  <c r="J29" i="1"/>
  <c r="J30" i="1"/>
  <c r="J31" i="1"/>
  <c r="J39" i="1"/>
  <c r="J40" i="1"/>
  <c r="J41" i="1"/>
  <c r="J42" i="1"/>
  <c r="J43" i="1"/>
  <c r="J44" i="1"/>
  <c r="J45" i="1"/>
  <c r="J46" i="1"/>
  <c r="J50" i="1"/>
  <c r="J51" i="1"/>
  <c r="J52" i="1"/>
  <c r="J53" i="1"/>
  <c r="J54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I20" i="1"/>
  <c r="I32" i="1"/>
  <c r="I33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4" i="1"/>
  <c r="I75" i="1"/>
  <c r="I76" i="1"/>
  <c r="I77" i="1"/>
  <c r="I78" i="1"/>
  <c r="I79" i="1"/>
  <c r="I80" i="1"/>
  <c r="I81" i="1"/>
  <c r="I83" i="1"/>
  <c r="I84" i="1"/>
  <c r="I85" i="1"/>
  <c r="I87" i="1"/>
  <c r="I88" i="1"/>
  <c r="I89" i="1"/>
  <c r="I90" i="1"/>
  <c r="I91" i="1"/>
  <c r="I92" i="1"/>
  <c r="I93" i="1"/>
  <c r="I94" i="1"/>
  <c r="I95" i="1"/>
  <c r="I96" i="1"/>
  <c r="H59" i="1"/>
  <c r="H60" i="1"/>
  <c r="H61" i="1"/>
  <c r="H62" i="1"/>
  <c r="H63" i="1"/>
  <c r="H64" i="1"/>
  <c r="H65" i="1"/>
  <c r="H66" i="1"/>
  <c r="H67" i="1"/>
  <c r="H68" i="1"/>
  <c r="H20" i="1"/>
  <c r="H94" i="1"/>
  <c r="J37" i="1" l="1"/>
  <c r="J38" i="1"/>
  <c r="J36" i="1"/>
  <c r="E138" i="1" l="1"/>
  <c r="D138" i="1" s="1"/>
  <c r="E137" i="1"/>
  <c r="D137" i="1" s="1"/>
  <c r="D125" i="1"/>
  <c r="F124" i="1"/>
  <c r="D124" i="1" s="1"/>
  <c r="F123" i="1"/>
  <c r="D123" i="1" s="1"/>
  <c r="F122" i="1"/>
  <c r="D122" i="1" s="1"/>
  <c r="F121" i="1"/>
  <c r="D121" i="1" s="1"/>
  <c r="F120" i="1"/>
  <c r="D120" i="1" s="1"/>
  <c r="F119" i="1"/>
  <c r="D119" i="1" s="1"/>
  <c r="D118" i="1"/>
  <c r="D96" i="1"/>
  <c r="H96" i="1" s="1"/>
  <c r="D95" i="1"/>
  <c r="H95" i="1" s="1"/>
  <c r="F93" i="1"/>
  <c r="J93" i="1" s="1"/>
  <c r="D93" i="1"/>
  <c r="H93" i="1" s="1"/>
  <c r="D92" i="1"/>
  <c r="H92" i="1" s="1"/>
  <c r="D91" i="1"/>
  <c r="H91" i="1" s="1"/>
  <c r="D90" i="1"/>
  <c r="H90" i="1" s="1"/>
  <c r="D89" i="1"/>
  <c r="H89" i="1" s="1"/>
  <c r="D88" i="1"/>
  <c r="H88" i="1" s="1"/>
  <c r="D87" i="1"/>
  <c r="H87" i="1" s="1"/>
  <c r="E86" i="1"/>
  <c r="I86" i="1" s="1"/>
  <c r="D85" i="1"/>
  <c r="H85" i="1" s="1"/>
  <c r="D84" i="1"/>
  <c r="H84" i="1" s="1"/>
  <c r="D83" i="1"/>
  <c r="H83" i="1" s="1"/>
  <c r="E82" i="1"/>
  <c r="D81" i="1"/>
  <c r="H81" i="1" s="1"/>
  <c r="D80" i="1"/>
  <c r="H80" i="1" s="1"/>
  <c r="D79" i="1"/>
  <c r="H79" i="1" s="1"/>
  <c r="D78" i="1"/>
  <c r="H78" i="1" s="1"/>
  <c r="D77" i="1"/>
  <c r="H77" i="1" s="1"/>
  <c r="D76" i="1"/>
  <c r="H76" i="1" s="1"/>
  <c r="D75" i="1"/>
  <c r="H75" i="1" s="1"/>
  <c r="D74" i="1"/>
  <c r="H74" i="1" s="1"/>
  <c r="E73" i="1"/>
  <c r="E72" i="1"/>
  <c r="E71" i="1"/>
  <c r="D70" i="1"/>
  <c r="H70" i="1" s="1"/>
  <c r="D69" i="1"/>
  <c r="H69" i="1" s="1"/>
  <c r="F58" i="1"/>
  <c r="F57" i="1"/>
  <c r="F56" i="1"/>
  <c r="F55" i="1"/>
  <c r="J55" i="1" s="1"/>
  <c r="E55" i="1"/>
  <c r="D54" i="1"/>
  <c r="H54" i="1" s="1"/>
  <c r="E53" i="1"/>
  <c r="D52" i="1"/>
  <c r="H52" i="1" s="1"/>
  <c r="D51" i="1"/>
  <c r="H51" i="1" s="1"/>
  <c r="D50" i="1"/>
  <c r="H50" i="1" s="1"/>
  <c r="F49" i="1"/>
  <c r="F48" i="1"/>
  <c r="F47" i="1"/>
  <c r="D46" i="1"/>
  <c r="H46" i="1" s="1"/>
  <c r="D45" i="1"/>
  <c r="H45" i="1" s="1"/>
  <c r="D44" i="1"/>
  <c r="H44" i="1" s="1"/>
  <c r="D43" i="1"/>
  <c r="H43" i="1" s="1"/>
  <c r="D42" i="1"/>
  <c r="H42" i="1" s="1"/>
  <c r="D41" i="1"/>
  <c r="H41" i="1" s="1"/>
  <c r="D40" i="1"/>
  <c r="H40" i="1" s="1"/>
  <c r="D39" i="1"/>
  <c r="H39" i="1" s="1"/>
  <c r="H38" i="1"/>
  <c r="H37" i="1"/>
  <c r="H36" i="1"/>
  <c r="F35" i="1"/>
  <c r="J35" i="1" s="1"/>
  <c r="E35" i="1"/>
  <c r="F34" i="1"/>
  <c r="J34" i="1" s="1"/>
  <c r="E34" i="1"/>
  <c r="I34" i="1" s="1"/>
  <c r="F33" i="1"/>
  <c r="F32" i="1"/>
  <c r="E31" i="1"/>
  <c r="E30" i="1"/>
  <c r="E29" i="1"/>
  <c r="E28" i="1"/>
  <c r="E27" i="1"/>
  <c r="E26" i="1"/>
  <c r="E25" i="1"/>
  <c r="E24" i="1"/>
  <c r="E23" i="1"/>
  <c r="E22" i="1"/>
  <c r="E21" i="1"/>
  <c r="F19" i="1"/>
  <c r="J19" i="1" s="1"/>
  <c r="E19" i="1"/>
  <c r="I19" i="1" s="1"/>
  <c r="F18" i="1"/>
  <c r="J18" i="1" s="1"/>
  <c r="E18" i="1"/>
  <c r="F17" i="1"/>
  <c r="J17" i="1" s="1"/>
  <c r="E17" i="1"/>
  <c r="F16" i="1"/>
  <c r="J16" i="1" s="1"/>
  <c r="E16" i="1"/>
  <c r="I16" i="1" s="1"/>
  <c r="F15" i="1"/>
  <c r="E15" i="1"/>
  <c r="I15" i="1" s="1"/>
  <c r="D15" i="1"/>
  <c r="H15" i="1" s="1"/>
  <c r="F14" i="1"/>
  <c r="J14" i="1" s="1"/>
  <c r="E14" i="1"/>
  <c r="E13" i="1"/>
  <c r="I13" i="1" s="1"/>
  <c r="D13" i="1"/>
  <c r="H13" i="1" s="1"/>
  <c r="E12" i="1"/>
  <c r="I12" i="1" s="1"/>
  <c r="D17" i="1" l="1"/>
  <c r="H17" i="1" s="1"/>
  <c r="I17" i="1"/>
  <c r="D18" i="1"/>
  <c r="H18" i="1" s="1"/>
  <c r="I18" i="1"/>
  <c r="D21" i="1"/>
  <c r="H21" i="1" s="1"/>
  <c r="I21" i="1"/>
  <c r="D23" i="1"/>
  <c r="H23" i="1" s="1"/>
  <c r="I23" i="1"/>
  <c r="D25" i="1"/>
  <c r="H25" i="1" s="1"/>
  <c r="I25" i="1"/>
  <c r="D27" i="1"/>
  <c r="H27" i="1" s="1"/>
  <c r="I27" i="1"/>
  <c r="D29" i="1"/>
  <c r="H29" i="1" s="1"/>
  <c r="I29" i="1"/>
  <c r="D31" i="1"/>
  <c r="H31" i="1" s="1"/>
  <c r="I31" i="1"/>
  <c r="D33" i="1"/>
  <c r="H33" i="1" s="1"/>
  <c r="J33" i="1"/>
  <c r="D47" i="1"/>
  <c r="H47" i="1" s="1"/>
  <c r="J47" i="1"/>
  <c r="D49" i="1"/>
  <c r="H49" i="1" s="1"/>
  <c r="J49" i="1"/>
  <c r="D53" i="1"/>
  <c r="H53" i="1" s="1"/>
  <c r="I53" i="1"/>
  <c r="D55" i="1"/>
  <c r="H55" i="1" s="1"/>
  <c r="I55" i="1"/>
  <c r="D56" i="1"/>
  <c r="H56" i="1" s="1"/>
  <c r="J56" i="1"/>
  <c r="D58" i="1"/>
  <c r="H58" i="1" s="1"/>
  <c r="J58" i="1"/>
  <c r="D72" i="1"/>
  <c r="H72" i="1" s="1"/>
  <c r="I72" i="1"/>
  <c r="D82" i="1"/>
  <c r="H82" i="1" s="1"/>
  <c r="I82" i="1"/>
  <c r="D14" i="1"/>
  <c r="H14" i="1" s="1"/>
  <c r="I14" i="1"/>
  <c r="F12" i="1"/>
  <c r="J12" i="1" s="1"/>
  <c r="J15" i="1"/>
  <c r="D22" i="1"/>
  <c r="H22" i="1" s="1"/>
  <c r="I22" i="1"/>
  <c r="D24" i="1"/>
  <c r="H24" i="1" s="1"/>
  <c r="I24" i="1"/>
  <c r="D26" i="1"/>
  <c r="H26" i="1" s="1"/>
  <c r="I26" i="1"/>
  <c r="D28" i="1"/>
  <c r="H28" i="1" s="1"/>
  <c r="I28" i="1"/>
  <c r="D30" i="1"/>
  <c r="H30" i="1" s="1"/>
  <c r="I30" i="1"/>
  <c r="D32" i="1"/>
  <c r="H32" i="1" s="1"/>
  <c r="J32" i="1"/>
  <c r="D35" i="1"/>
  <c r="H35" i="1" s="1"/>
  <c r="I35" i="1"/>
  <c r="D48" i="1"/>
  <c r="H48" i="1" s="1"/>
  <c r="J48" i="1"/>
  <c r="D57" i="1"/>
  <c r="H57" i="1" s="1"/>
  <c r="J57" i="1"/>
  <c r="D71" i="1"/>
  <c r="H71" i="1" s="1"/>
  <c r="I71" i="1"/>
  <c r="D73" i="1"/>
  <c r="H73" i="1" s="1"/>
  <c r="I73" i="1"/>
  <c r="D16" i="1"/>
  <c r="H16" i="1" s="1"/>
  <c r="D19" i="1"/>
  <c r="H19" i="1" s="1"/>
  <c r="D34" i="1"/>
  <c r="H34" i="1" s="1"/>
  <c r="E97" i="1"/>
  <c r="I97" i="1" s="1"/>
  <c r="D86" i="1"/>
  <c r="H86" i="1" s="1"/>
  <c r="D12" i="1" l="1"/>
  <c r="H12" i="1" s="1"/>
  <c r="F97" i="1"/>
  <c r="J97" i="1" s="1"/>
  <c r="D97" i="1"/>
  <c r="H97" i="1" s="1"/>
</calcChain>
</file>

<file path=xl/sharedStrings.xml><?xml version="1.0" encoding="utf-8"?>
<sst xmlns="http://schemas.openxmlformats.org/spreadsheetml/2006/main" count="313" uniqueCount="178">
  <si>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</si>
  <si>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</si>
  <si>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</si>
  <si>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</si>
  <si>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  по ООО "ЖКС №1 Василеостровского района" </t>
  </si>
  <si>
    <t>Код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</si>
  <si>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</si>
  <si>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</si>
  <si>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</si>
  <si>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</si>
  <si>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</si>
  <si>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</si>
  <si>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</si>
  <si>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</si>
  <si>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</si>
  <si>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</si>
  <si>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</si>
  <si>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</si>
  <si>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</si>
  <si>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</si>
  <si>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</si>
  <si>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</si>
  <si>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</si>
  <si>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</si>
  <si>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</si>
  <si>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</si>
  <si>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</si>
  <si>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</si>
  <si>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</si>
  <si>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</si>
  <si>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</si>
  <si>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</si>
  <si>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</si>
  <si>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</si>
  <si>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</si>
  <si>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</si>
  <si>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</si>
  <si>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</si>
  <si>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</si>
  <si>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</si>
  <si>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</si>
  <si>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</si>
  <si>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</si>
  <si>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</si>
  <si>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</si>
  <si>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</si>
  <si>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</si>
  <si>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</si>
  <si>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</si>
  <si>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</si>
  <si>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</si>
  <si>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</si>
  <si>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</si>
  <si>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</si>
  <si>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</si>
  <si>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</si>
  <si>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</si>
  <si>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</si>
  <si>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</si>
  <si>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</si>
  <si>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</si>
  <si>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</si>
  <si>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</si>
  <si>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</si>
  <si>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</si>
  <si>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</si>
  <si>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</si>
  <si>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</si>
  <si>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</si>
  <si>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</si>
  <si>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</si>
  <si>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</si>
  <si>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</si>
  <si>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</si>
  <si>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</si>
  <si>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</si>
  <si>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</si>
  <si>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</si>
  <si>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</si>
  <si>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</si>
  <si>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</si>
  <si>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</si>
  <si>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</si>
  <si>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</si>
  <si>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</si>
  <si>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</si>
  <si>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</si>
  <si>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</si>
  <si>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</si>
  <si>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</si>
  <si>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</si>
  <si>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</si>
  <si>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</si>
  <si>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</si>
  <si>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</si>
  <si>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</si>
  <si>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</si>
  <si>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</si>
  <si>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</si>
  <si>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</si>
  <si>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</si>
  <si>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</si>
  <si>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</si>
  <si>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</si>
  <si>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</si>
  <si>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</si>
  <si>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</si>
  <si>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</si>
  <si>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r>
      <t>Антисептирование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</si>
  <si>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29</t>
  </si>
  <si>
    <r>
      <t>Антиперирование</t>
    </r>
    <r>
      <rPr>
        <sz val="8"/>
        <rFont val="Times New Roman"/>
        <family val="1"/>
        <charset val="204"/>
      </rPr>
      <t xml:space="preserve"> деревянной стропильной системы</t>
    </r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</si>
  <si>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</si>
  <si>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</si>
  <si>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</si>
  <si>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</si>
  <si>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</si>
  <si>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</si>
  <si>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</si>
  <si>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</si>
  <si>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</si>
  <si>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</si>
  <si>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</si>
  <si>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</si>
  <si>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</si>
  <si>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</si>
  <si>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</si>
  <si>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</si>
  <si>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</si>
  <si>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</si>
  <si>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</si>
  <si>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</si>
  <si>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</si>
  <si>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</si>
  <si>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</si>
  <si>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</si>
  <si>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</si>
  <si>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</si>
  <si>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</si>
  <si>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</si>
  <si>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</si>
  <si>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</si>
  <si>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</si>
  <si>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</si>
  <si>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</si>
  <si>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</si>
  <si>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</si>
  <si>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</si>
  <si>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</si>
  <si>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</si>
  <si>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</si>
  <si>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</si>
  <si>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</si>
  <si>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</si>
  <si>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</si>
  <si>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</si>
  <si>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</si>
  <si>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</si>
  <si>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</si>
  <si>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</si>
  <si>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</si>
  <si>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</si>
  <si>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</si>
  <si>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</si>
  <si>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</si>
  <si>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</si>
  <si>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</si>
  <si>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</si>
  <si>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</si>
  <si>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</si>
  <si>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</si>
  <si>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Технический директор</t>
  </si>
  <si>
    <t>А.В.Хмаренко</t>
  </si>
  <si>
    <t>Начальник ПТО</t>
  </si>
  <si>
    <t>А.В.Тихонова</t>
  </si>
  <si>
    <t>План  выполнения текущего ремонта на 2018 год</t>
  </si>
  <si>
    <t>план 1 мес.</t>
  </si>
  <si>
    <t>1 мес.хоз.</t>
  </si>
  <si>
    <t>1 мес. Подр.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</si>
</sst>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_-* #,##0.000_р_._-;\-* #,##0.000_р_._-;_-* &quot;-&quot;???_р_._-;_-@_-"/>
    <numFmt numFmtId="168" formatCode="_-* #,##0.00000_р_._-;\-* #,##0.00000_р_._-;_-* &quot;-&quot;?????_р_._-;_-@_-"/>
    <numFmt numFmtId="169" formatCode="_-* #,##0.0000_р_._-;\-* #,##0.0000_р_._-;_-* &quot;-&quot;??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</cellStyleXfs>
  <cellXfs count="59">
    <xf numFmtId="0" fontId="0" fillId="0" borderId="0" xfId="0"/>
    <xf numFmtId="0" fontId="2" fillId="0" borderId="0" xfId="2" applyFont="1" applyFill="1"/>
    <xf numFmtId="0" fontId="4" fillId="0" borderId="0" xfId="2" applyFont="1" applyFill="1"/>
    <xf numFmtId="49" fontId="4" fillId="0" borderId="0" xfId="2" applyNumberFormat="1" applyFont="1" applyFill="1"/>
    <xf numFmtId="0" fontId="4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164" fontId="6" fillId="0" borderId="1" xfId="2" applyNumberFormat="1" applyFont="1" applyFill="1" applyBorder="1" applyAlignment="1">
      <alignment horizontal="center" vertical="center" wrapText="1"/>
    </xf>
    <xf numFmtId="0" fontId="6" fillId="0" borderId="0" xfId="2" applyFont="1" applyFill="1"/>
    <xf numFmtId="164" fontId="6" fillId="0" borderId="0" xfId="2" applyNumberFormat="1" applyFont="1" applyFill="1"/>
    <xf numFmtId="0" fontId="4" fillId="0" borderId="1" xfId="2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/>
    </xf>
    <xf numFmtId="165" fontId="2" fillId="0" borderId="0" xfId="2" applyNumberFormat="1" applyFont="1" applyFill="1"/>
    <xf numFmtId="0" fontId="5" fillId="0" borderId="0" xfId="2" applyFont="1" applyFill="1" applyBorder="1" applyAlignment="1">
      <alignment horizontal="center"/>
    </xf>
    <xf numFmtId="0" fontId="2" fillId="0" borderId="0" xfId="2" applyFont="1" applyFill="1" applyAlignment="1"/>
    <xf numFmtId="0" fontId="4" fillId="0" borderId="1" xfId="2" applyFont="1" applyFill="1" applyBorder="1"/>
    <xf numFmtId="0" fontId="5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2" fillId="0" borderId="1" xfId="2" applyFont="1" applyFill="1" applyBorder="1"/>
    <xf numFmtId="49" fontId="4" fillId="0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4" fillId="0" borderId="3" xfId="2" applyFont="1" applyFill="1" applyBorder="1"/>
    <xf numFmtId="0" fontId="2" fillId="0" borderId="0" xfId="2" applyFont="1" applyFill="1" applyBorder="1"/>
    <xf numFmtId="0" fontId="2" fillId="0" borderId="4" xfId="2" applyFont="1" applyFill="1" applyBorder="1"/>
    <xf numFmtId="2" fontId="5" fillId="0" borderId="1" xfId="2" applyNumberFormat="1" applyFont="1" applyFill="1" applyBorder="1" applyAlignment="1">
      <alignment horizontal="center"/>
    </xf>
    <xf numFmtId="2" fontId="6" fillId="2" borderId="1" xfId="2" applyNumberFormat="1" applyFont="1" applyFill="1" applyBorder="1" applyAlignment="1">
      <alignment horizontal="center" vertical="center" wrapText="1"/>
    </xf>
    <xf numFmtId="2" fontId="2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/>
    </xf>
    <xf numFmtId="2" fontId="4" fillId="2" borderId="0" xfId="2" applyNumberFormat="1" applyFont="1" applyFill="1" applyBorder="1"/>
    <xf numFmtId="0" fontId="4" fillId="2" borderId="0" xfId="2" applyFont="1" applyFill="1" applyBorder="1"/>
    <xf numFmtId="165" fontId="6" fillId="2" borderId="1" xfId="1" applyNumberFormat="1" applyFont="1" applyFill="1" applyBorder="1" applyAlignment="1">
      <alignment vertical="center" wrapText="1"/>
    </xf>
    <xf numFmtId="43" fontId="2" fillId="0" borderId="0" xfId="1" applyFont="1" applyFill="1"/>
    <xf numFmtId="168" fontId="6" fillId="2" borderId="1" xfId="1" applyNumberFormat="1" applyFont="1" applyFill="1" applyBorder="1" applyAlignment="1">
      <alignment horizontal="center" vertical="center"/>
    </xf>
    <xf numFmtId="169" fontId="6" fillId="2" borderId="1" xfId="1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5;&#1056;&#1054;&#1045;&#1050;&#1058;%20&#1087;&#1083;&#1072;&#1085;%20&#1058;&#1056;%202018,%20&#1072;&#1076;&#1088;&#1077;&#1089;&#1085;&#109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to/04.&#1042;&#1086;&#1088;&#1086;&#1073;&#1100;&#1077;&#1074;&#1072;/&#1044;&#1086;&#1082;&#1091;&#1084;&#1077;&#1085;&#1090;&#1099;%20&#1053;&#1072;&#1090;&#1091;&#1089;&#1080;/&#1058;&#1077;&#1082;&#1091;&#1097;&#1080;&#1081;%20&#1088;&#1077;&#1084;&#1086;&#1085;&#1090;%202017/&#1054;&#1058;&#1063;&#1045;&#1058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кровля"/>
      <sheetName val="ТВР"/>
      <sheetName val="фасад"/>
      <sheetName val="л.кл.111"/>
      <sheetName val="балконы"/>
      <sheetName val="козырьки"/>
      <sheetName val="асфальт"/>
      <sheetName val="герметиз.стыков"/>
      <sheetName val="МОП"/>
      <sheetName val="окна"/>
      <sheetName val="Лист1"/>
    </sheetNames>
    <sheetDataSet>
      <sheetData sheetId="0"/>
      <sheetData sheetId="1">
        <row r="6">
          <cell r="E6">
            <v>2</v>
          </cell>
        </row>
        <row r="7">
          <cell r="E7">
            <v>1.02</v>
          </cell>
          <cell r="F7">
            <v>2.5229999999999997</v>
          </cell>
        </row>
        <row r="8">
          <cell r="E8">
            <v>746.23599999999999</v>
          </cell>
          <cell r="F8">
            <v>2022.0700000000002</v>
          </cell>
        </row>
        <row r="11">
          <cell r="E11">
            <v>1.02</v>
          </cell>
          <cell r="F11">
            <v>2.5229999999999997</v>
          </cell>
        </row>
        <row r="12">
          <cell r="E12">
            <v>746.23599999999999</v>
          </cell>
          <cell r="F12">
            <v>2022.0700000000002</v>
          </cell>
        </row>
      </sheetData>
      <sheetData sheetId="2">
        <row r="6">
          <cell r="E6">
            <v>2</v>
          </cell>
        </row>
        <row r="7">
          <cell r="E7">
            <v>671.99500000000012</v>
          </cell>
        </row>
        <row r="8">
          <cell r="E8">
            <v>80</v>
          </cell>
        </row>
        <row r="9">
          <cell r="E9">
            <v>379.30700000000002</v>
          </cell>
        </row>
        <row r="10">
          <cell r="E10">
            <v>538</v>
          </cell>
        </row>
        <row r="11">
          <cell r="E11">
            <v>266.31600000000003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4</v>
          </cell>
        </row>
        <row r="15">
          <cell r="E15">
            <v>26.372</v>
          </cell>
        </row>
        <row r="16">
          <cell r="E16">
            <v>0</v>
          </cell>
        </row>
      </sheetData>
      <sheetData sheetId="3">
        <row r="6">
          <cell r="K6">
            <v>2.21</v>
          </cell>
          <cell r="L6">
            <v>2.6300000000000003</v>
          </cell>
        </row>
        <row r="7">
          <cell r="K7">
            <v>1484.9150000000004</v>
          </cell>
          <cell r="L7">
            <v>2602.2400000000002</v>
          </cell>
        </row>
      </sheetData>
      <sheetData sheetId="4">
        <row r="11">
          <cell r="G11">
            <v>41.641999999999975</v>
          </cell>
        </row>
      </sheetData>
      <sheetData sheetId="5">
        <row r="12">
          <cell r="L12">
            <v>0.27900000000000003</v>
          </cell>
        </row>
        <row r="13">
          <cell r="L13">
            <v>1594.4679999999998</v>
          </cell>
        </row>
      </sheetData>
      <sheetData sheetId="6">
        <row r="7">
          <cell r="L7">
            <v>0.255</v>
          </cell>
        </row>
        <row r="8">
          <cell r="L8">
            <v>977.5</v>
          </cell>
        </row>
      </sheetData>
      <sheetData sheetId="7"/>
      <sheetData sheetId="8">
        <row r="7">
          <cell r="L7">
            <v>1.45</v>
          </cell>
        </row>
        <row r="8">
          <cell r="L8">
            <v>765.31100000000004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кровля"/>
      <sheetName val="ТВР"/>
      <sheetName val="герметиз.стыков"/>
      <sheetName val="фасад"/>
      <sheetName val="л.кл.111"/>
      <sheetName val="балконы"/>
      <sheetName val="отмостка"/>
      <sheetName val="асфальт"/>
      <sheetName val="МОП"/>
      <sheetName val="ремонт мусоропров."/>
      <sheetName val="окна"/>
      <sheetName val="двери"/>
      <sheetName val="мет.двери"/>
      <sheetName val="козырьки"/>
      <sheetName val="электрика"/>
      <sheetName val="вод.трубы"/>
      <sheetName val="АВР"/>
      <sheetName val="сантехник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L7">
            <v>0.48899999999999999</v>
          </cell>
        </row>
        <row r="8">
          <cell r="L8">
            <v>1271.4000000000001</v>
          </cell>
        </row>
      </sheetData>
      <sheetData sheetId="8"/>
      <sheetData sheetId="9"/>
      <sheetData sheetId="10">
        <row r="8">
          <cell r="L8">
            <v>3</v>
          </cell>
        </row>
        <row r="9">
          <cell r="L9">
            <v>461.18399999999997</v>
          </cell>
        </row>
      </sheetData>
      <sheetData sheetId="11"/>
      <sheetData sheetId="12">
        <row r="5">
          <cell r="H5">
            <v>14</v>
          </cell>
        </row>
      </sheetData>
      <sheetData sheetId="13"/>
      <sheetData sheetId="14">
        <row r="7">
          <cell r="K7">
            <v>0.372</v>
          </cell>
        </row>
      </sheetData>
      <sheetData sheetId="15"/>
      <sheetData sheetId="16"/>
      <sheetData sheetId="17"/>
      <sheetData sheetId="18">
        <row r="18">
          <cell r="E18">
            <v>20</v>
          </cell>
        </row>
      </sheetData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17"/>
      <sheetName val="1 кв."/>
      <sheetName val="апрель "/>
      <sheetName val="май "/>
      <sheetName val="июнь"/>
      <sheetName val="2 кв. (2)"/>
      <sheetName val="1 полугод. (2)"/>
      <sheetName val="июль"/>
      <sheetName val="август"/>
      <sheetName val="сентябрь"/>
      <sheetName val="3 кв."/>
      <sheetName val="9 мес"/>
      <sheetName val="октябрь"/>
      <sheetName val="ноябрь"/>
      <sheetName val="декабрь"/>
      <sheetName val="4 кв."/>
      <sheetName val="201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H17">
            <v>6549.0339999999997</v>
          </cell>
        </row>
      </sheetData>
      <sheetData sheetId="14">
        <row r="6">
          <cell r="E6">
            <v>277.16500000000002</v>
          </cell>
        </row>
      </sheetData>
      <sheetData sheetId="15">
        <row r="6">
          <cell r="E6">
            <v>0</v>
          </cell>
        </row>
      </sheetData>
      <sheetData sheetId="16">
        <row r="6">
          <cell r="E6">
            <v>0</v>
          </cell>
        </row>
      </sheetData>
      <sheetData sheetId="17">
        <row r="13">
          <cell r="H13">
            <v>277.16500000000002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G158"/>
  <sheetViews>
    <sheetView tabSelected="1" topLeftCell="A67" workbookViewId="0">
      <selection activeCell="N24" sqref="N24"/>
    </sheetView>
  </sheetViews>
  <sheetFormatPr defaultColWidth="8.85546875" defaultRowHeight="12.75" x14ac:dyDescent="0.2"/>
  <cols>
    <col min="1" max="1" width="3.5703125" style="1" customWidth="1"/>
    <col min="2" max="2" width="40.7109375" style="1" customWidth="1"/>
    <col min="3" max="3" width="12" style="1" customWidth="1"/>
    <col min="4" max="4" width="11.7109375" style="1" customWidth="1"/>
    <col min="5" max="5" width="16.140625" style="1" customWidth="1"/>
    <col min="6" max="6" width="15" style="1" customWidth="1"/>
    <col min="7" max="7" width="9.140625" style="1" hidden="1" customWidth="1"/>
    <col min="8" max="8" width="11.42578125" style="1" hidden="1" customWidth="1"/>
    <col min="9" max="10" width="10.28515625" style="1" hidden="1" customWidth="1"/>
    <col min="11" max="11" width="0" style="1" hidden="1" customWidth="1"/>
    <col min="12" max="16384" width="8.85546875" style="1"/>
  </cols>
  <sheetData>
    <row r="1" spans="1:10" x14ac:dyDescent="0.2">
      <c r="D1" s="1" t="s">
        <v>0</v>
      </c>
    </row>
    <row r="2" spans="1:10" x14ac:dyDescent="0.2">
      <c r="D2" s="1" t="s">
        <v>1</v>
      </c>
    </row>
    <row r="3" spans="1:10" x14ac:dyDescent="0.2">
      <c r="D3" s="1" t="s">
        <v>2</v>
      </c>
    </row>
    <row r="5" spans="1:10" x14ac:dyDescent="0.2">
      <c r="D5" s="1" t="s">
        <v>3</v>
      </c>
    </row>
    <row r="7" spans="1:10" ht="30" customHeight="1" x14ac:dyDescent="0.2">
      <c r="A7" s="57" t="s">
        <v>174</v>
      </c>
      <c r="B7" s="57"/>
      <c r="C7" s="57"/>
      <c r="D7" s="57"/>
      <c r="E7" s="57"/>
      <c r="F7" s="57"/>
    </row>
    <row r="8" spans="1:10" ht="18" customHeight="1" x14ac:dyDescent="0.2">
      <c r="A8" s="57" t="s">
        <v>4</v>
      </c>
      <c r="B8" s="57"/>
      <c r="C8" s="57"/>
      <c r="D8" s="57"/>
      <c r="E8" s="57"/>
      <c r="F8" s="57"/>
    </row>
    <row r="9" spans="1:10" x14ac:dyDescent="0.2">
      <c r="A9" s="2"/>
      <c r="B9" s="2"/>
      <c r="C9" s="3"/>
      <c r="D9" s="4"/>
      <c r="E9" s="4"/>
      <c r="F9" s="4"/>
    </row>
    <row r="10" spans="1:10" ht="38.25" customHeight="1" x14ac:dyDescent="0.2">
      <c r="A10" s="49" t="s">
        <v>5</v>
      </c>
      <c r="B10" s="51" t="s">
        <v>6</v>
      </c>
      <c r="C10" s="51" t="s">
        <v>7</v>
      </c>
      <c r="D10" s="58" t="s">
        <v>8</v>
      </c>
      <c r="E10" s="58"/>
      <c r="F10" s="58"/>
    </row>
    <row r="11" spans="1:10" ht="27" customHeight="1" x14ac:dyDescent="0.2">
      <c r="A11" s="49"/>
      <c r="B11" s="51"/>
      <c r="C11" s="51"/>
      <c r="D11" s="5" t="s">
        <v>9</v>
      </c>
      <c r="E11" s="6" t="s">
        <v>10</v>
      </c>
      <c r="F11" s="6" t="s">
        <v>11</v>
      </c>
      <c r="H11" s="46" t="s">
        <v>175</v>
      </c>
      <c r="I11" s="46" t="s">
        <v>176</v>
      </c>
      <c r="J11" s="46" t="s">
        <v>177</v>
      </c>
    </row>
    <row r="12" spans="1:10" s="10" customFormat="1" x14ac:dyDescent="0.2">
      <c r="A12" s="7" t="s">
        <v>12</v>
      </c>
      <c r="B12" s="8" t="s">
        <v>13</v>
      </c>
      <c r="C12" s="7" t="s">
        <v>14</v>
      </c>
      <c r="D12" s="9">
        <f>E12+F12</f>
        <v>62144.312000000005</v>
      </c>
      <c r="E12" s="9">
        <f>E15+E22+E33+E35+E38+E40+E42+E44+E46+E48+E50+E52+E54+E56+E58+E70</f>
        <v>9040.8410000000022</v>
      </c>
      <c r="F12" s="9">
        <f>F15+F33+F35+F38+F42+F48+F50+F54+F56+F58+F70</f>
        <v>53103.471000000005</v>
      </c>
      <c r="H12" s="11">
        <f>D12/12</f>
        <v>5178.6926666666668</v>
      </c>
      <c r="I12" s="11">
        <f>E12/12</f>
        <v>753.40341666666689</v>
      </c>
      <c r="J12" s="11">
        <f>F12/12</f>
        <v>4425.2892500000007</v>
      </c>
    </row>
    <row r="13" spans="1:10" x14ac:dyDescent="0.2">
      <c r="A13" s="49">
        <v>1</v>
      </c>
      <c r="B13" s="8" t="s">
        <v>15</v>
      </c>
      <c r="C13" s="6" t="s">
        <v>16</v>
      </c>
      <c r="D13" s="37">
        <f>E13+F13</f>
        <v>6</v>
      </c>
      <c r="E13" s="38">
        <f>[1]кровля!E6</f>
        <v>2</v>
      </c>
      <c r="F13" s="38">
        <v>4</v>
      </c>
      <c r="H13" s="11">
        <f t="shared" ref="H13:H76" si="0">D13/12</f>
        <v>0.5</v>
      </c>
      <c r="I13" s="11">
        <f t="shared" ref="I13:I76" si="1">E13/12</f>
        <v>0.16666666666666666</v>
      </c>
      <c r="J13" s="11">
        <f t="shared" ref="J13:J76" si="2">F13/12</f>
        <v>0.33333333333333331</v>
      </c>
    </row>
    <row r="14" spans="1:10" x14ac:dyDescent="0.2">
      <c r="A14" s="49"/>
      <c r="B14" s="8"/>
      <c r="C14" s="6" t="s">
        <v>17</v>
      </c>
      <c r="D14" s="37">
        <f t="shared" ref="D14:D19" si="3">E14+F14</f>
        <v>3.5429999999999997</v>
      </c>
      <c r="E14" s="38">
        <f>[1]кровля!E7</f>
        <v>1.02</v>
      </c>
      <c r="F14" s="38">
        <f>[1]кровля!F7</f>
        <v>2.5229999999999997</v>
      </c>
      <c r="H14" s="11">
        <f t="shared" si="0"/>
        <v>0.29524999999999996</v>
      </c>
      <c r="I14" s="11">
        <f t="shared" si="1"/>
        <v>8.5000000000000006E-2</v>
      </c>
      <c r="J14" s="11">
        <f t="shared" si="2"/>
        <v>0.21024999999999996</v>
      </c>
    </row>
    <row r="15" spans="1:10" x14ac:dyDescent="0.2">
      <c r="A15" s="49"/>
      <c r="B15" s="12" t="s">
        <v>18</v>
      </c>
      <c r="C15" s="6" t="s">
        <v>14</v>
      </c>
      <c r="D15" s="39">
        <f t="shared" si="3"/>
        <v>2768.306</v>
      </c>
      <c r="E15" s="38">
        <f>[1]кровля!E8</f>
        <v>746.23599999999999</v>
      </c>
      <c r="F15" s="38">
        <f>[1]кровля!F8</f>
        <v>2022.0700000000002</v>
      </c>
      <c r="H15" s="11">
        <f t="shared" si="0"/>
        <v>230.69216666666668</v>
      </c>
      <c r="I15" s="11">
        <f t="shared" si="1"/>
        <v>62.18633333333333</v>
      </c>
      <c r="J15" s="11">
        <f t="shared" si="2"/>
        <v>168.50583333333336</v>
      </c>
    </row>
    <row r="16" spans="1:10" x14ac:dyDescent="0.2">
      <c r="A16" s="49" t="s">
        <v>19</v>
      </c>
      <c r="B16" s="50" t="s">
        <v>20</v>
      </c>
      <c r="C16" s="6" t="s">
        <v>17</v>
      </c>
      <c r="D16" s="37">
        <f t="shared" si="3"/>
        <v>0</v>
      </c>
      <c r="E16" s="38">
        <f>[1]кровля!E9</f>
        <v>0</v>
      </c>
      <c r="F16" s="38">
        <f>[1]кровля!F9</f>
        <v>0</v>
      </c>
      <c r="H16" s="11">
        <f t="shared" si="0"/>
        <v>0</v>
      </c>
      <c r="I16" s="11">
        <f t="shared" si="1"/>
        <v>0</v>
      </c>
      <c r="J16" s="11">
        <f t="shared" si="2"/>
        <v>0</v>
      </c>
    </row>
    <row r="17" spans="1:10" x14ac:dyDescent="0.2">
      <c r="A17" s="49"/>
      <c r="B17" s="50"/>
      <c r="C17" s="6" t="s">
        <v>14</v>
      </c>
      <c r="D17" s="39">
        <f t="shared" si="3"/>
        <v>0</v>
      </c>
      <c r="E17" s="38">
        <f>[1]кровля!E10</f>
        <v>0</v>
      </c>
      <c r="F17" s="38">
        <f>[1]кровля!F10</f>
        <v>0</v>
      </c>
      <c r="H17" s="11">
        <f t="shared" si="0"/>
        <v>0</v>
      </c>
      <c r="I17" s="11">
        <f t="shared" si="1"/>
        <v>0</v>
      </c>
      <c r="J17" s="11">
        <f t="shared" si="2"/>
        <v>0</v>
      </c>
    </row>
    <row r="18" spans="1:10" x14ac:dyDescent="0.2">
      <c r="A18" s="49" t="s">
        <v>21</v>
      </c>
      <c r="B18" s="50" t="s">
        <v>22</v>
      </c>
      <c r="C18" s="6" t="s">
        <v>17</v>
      </c>
      <c r="D18" s="37">
        <f t="shared" si="3"/>
        <v>3.5429999999999997</v>
      </c>
      <c r="E18" s="38">
        <f>[1]кровля!E11</f>
        <v>1.02</v>
      </c>
      <c r="F18" s="38">
        <f>[1]кровля!F11</f>
        <v>2.5229999999999997</v>
      </c>
      <c r="H18" s="11">
        <f t="shared" si="0"/>
        <v>0.29524999999999996</v>
      </c>
      <c r="I18" s="11">
        <f t="shared" si="1"/>
        <v>8.5000000000000006E-2</v>
      </c>
      <c r="J18" s="11">
        <f t="shared" si="2"/>
        <v>0.21024999999999996</v>
      </c>
    </row>
    <row r="19" spans="1:10" x14ac:dyDescent="0.2">
      <c r="A19" s="49"/>
      <c r="B19" s="50"/>
      <c r="C19" s="6" t="s">
        <v>14</v>
      </c>
      <c r="D19" s="39">
        <f t="shared" si="3"/>
        <v>2768.306</v>
      </c>
      <c r="E19" s="38">
        <f>[1]кровля!E12</f>
        <v>746.23599999999999</v>
      </c>
      <c r="F19" s="38">
        <f>[1]кровля!F12</f>
        <v>2022.0700000000002</v>
      </c>
      <c r="H19" s="11">
        <f t="shared" si="0"/>
        <v>230.69216666666668</v>
      </c>
      <c r="I19" s="11">
        <f t="shared" si="1"/>
        <v>62.18633333333333</v>
      </c>
      <c r="J19" s="11">
        <f t="shared" si="2"/>
        <v>168.50583333333336</v>
      </c>
    </row>
    <row r="20" spans="1:10" x14ac:dyDescent="0.2">
      <c r="A20" s="13" t="s">
        <v>23</v>
      </c>
      <c r="B20" s="12" t="s">
        <v>24</v>
      </c>
      <c r="C20" s="6" t="s">
        <v>14</v>
      </c>
      <c r="D20" s="39"/>
      <c r="E20" s="40"/>
      <c r="F20" s="40"/>
      <c r="H20" s="11">
        <f t="shared" si="0"/>
        <v>0</v>
      </c>
      <c r="I20" s="11">
        <f t="shared" si="1"/>
        <v>0</v>
      </c>
      <c r="J20" s="11">
        <f t="shared" si="2"/>
        <v>0</v>
      </c>
    </row>
    <row r="21" spans="1:10" x14ac:dyDescent="0.2">
      <c r="A21" s="49" t="s">
        <v>25</v>
      </c>
      <c r="B21" s="55" t="s">
        <v>26</v>
      </c>
      <c r="C21" s="6" t="s">
        <v>16</v>
      </c>
      <c r="D21" s="37">
        <f>E21+F21</f>
        <v>2</v>
      </c>
      <c r="E21" s="40">
        <f>[1]ТВР!E6</f>
        <v>2</v>
      </c>
      <c r="F21" s="41"/>
      <c r="H21" s="11">
        <f t="shared" si="0"/>
        <v>0.16666666666666666</v>
      </c>
      <c r="I21" s="11">
        <f t="shared" si="1"/>
        <v>0.16666666666666666</v>
      </c>
      <c r="J21" s="11">
        <f t="shared" si="2"/>
        <v>0</v>
      </c>
    </row>
    <row r="22" spans="1:10" x14ac:dyDescent="0.2">
      <c r="A22" s="49"/>
      <c r="B22" s="55"/>
      <c r="C22" s="6" t="s">
        <v>14</v>
      </c>
      <c r="D22" s="39">
        <f t="shared" ref="D22:D46" si="4">E22+F22</f>
        <v>671.99500000000012</v>
      </c>
      <c r="E22" s="40">
        <f>[1]ТВР!E7</f>
        <v>671.99500000000012</v>
      </c>
      <c r="F22" s="41"/>
      <c r="H22" s="11">
        <f t="shared" si="0"/>
        <v>55.999583333333341</v>
      </c>
      <c r="I22" s="11">
        <f t="shared" si="1"/>
        <v>55.999583333333341</v>
      </c>
      <c r="J22" s="11">
        <f t="shared" si="2"/>
        <v>0</v>
      </c>
    </row>
    <row r="23" spans="1:10" x14ac:dyDescent="0.2">
      <c r="A23" s="49" t="s">
        <v>27</v>
      </c>
      <c r="B23" s="50" t="s">
        <v>28</v>
      </c>
      <c r="C23" s="6" t="s">
        <v>29</v>
      </c>
      <c r="D23" s="37">
        <f t="shared" si="4"/>
        <v>80</v>
      </c>
      <c r="E23" s="40">
        <f>[1]ТВР!E8</f>
        <v>80</v>
      </c>
      <c r="F23" s="41"/>
      <c r="H23" s="11">
        <f t="shared" si="0"/>
        <v>6.666666666666667</v>
      </c>
      <c r="I23" s="11">
        <f t="shared" si="1"/>
        <v>6.666666666666667</v>
      </c>
      <c r="J23" s="11">
        <f t="shared" si="2"/>
        <v>0</v>
      </c>
    </row>
    <row r="24" spans="1:10" x14ac:dyDescent="0.2">
      <c r="A24" s="49"/>
      <c r="B24" s="50"/>
      <c r="C24" s="6" t="s">
        <v>14</v>
      </c>
      <c r="D24" s="39">
        <f t="shared" si="4"/>
        <v>379.30700000000002</v>
      </c>
      <c r="E24" s="40">
        <f>[1]ТВР!E9</f>
        <v>379.30700000000002</v>
      </c>
      <c r="F24" s="40"/>
      <c r="H24" s="11">
        <f t="shared" si="0"/>
        <v>31.608916666666669</v>
      </c>
      <c r="I24" s="11">
        <f t="shared" si="1"/>
        <v>31.608916666666669</v>
      </c>
      <c r="J24" s="11">
        <f t="shared" si="2"/>
        <v>0</v>
      </c>
    </row>
    <row r="25" spans="1:10" x14ac:dyDescent="0.2">
      <c r="A25" s="49" t="s">
        <v>30</v>
      </c>
      <c r="B25" s="56" t="s">
        <v>31</v>
      </c>
      <c r="C25" s="6" t="s">
        <v>32</v>
      </c>
      <c r="D25" s="37">
        <f t="shared" si="4"/>
        <v>538</v>
      </c>
      <c r="E25" s="40">
        <f>[1]ТВР!E10</f>
        <v>538</v>
      </c>
      <c r="F25" s="41"/>
      <c r="H25" s="11">
        <f t="shared" si="0"/>
        <v>44.833333333333336</v>
      </c>
      <c r="I25" s="11">
        <f t="shared" si="1"/>
        <v>44.833333333333336</v>
      </c>
      <c r="J25" s="11">
        <f t="shared" si="2"/>
        <v>0</v>
      </c>
    </row>
    <row r="26" spans="1:10" x14ac:dyDescent="0.2">
      <c r="A26" s="49"/>
      <c r="B26" s="56"/>
      <c r="C26" s="6" t="s">
        <v>14</v>
      </c>
      <c r="D26" s="39">
        <f t="shared" si="4"/>
        <v>266.31600000000003</v>
      </c>
      <c r="E26" s="40">
        <f>[1]ТВР!E11</f>
        <v>266.31600000000003</v>
      </c>
      <c r="F26" s="40"/>
      <c r="H26" s="11">
        <f t="shared" si="0"/>
        <v>22.193000000000001</v>
      </c>
      <c r="I26" s="11">
        <f t="shared" si="1"/>
        <v>22.193000000000001</v>
      </c>
      <c r="J26" s="11">
        <f t="shared" si="2"/>
        <v>0</v>
      </c>
    </row>
    <row r="27" spans="1:10" x14ac:dyDescent="0.2">
      <c r="A27" s="49" t="s">
        <v>33</v>
      </c>
      <c r="B27" s="56" t="s">
        <v>34</v>
      </c>
      <c r="C27" s="6" t="s">
        <v>32</v>
      </c>
      <c r="D27" s="37">
        <f t="shared" si="4"/>
        <v>0</v>
      </c>
      <c r="E27" s="40">
        <f>[1]ТВР!E12</f>
        <v>0</v>
      </c>
      <c r="F27" s="41"/>
      <c r="H27" s="11">
        <f t="shared" si="0"/>
        <v>0</v>
      </c>
      <c r="I27" s="11">
        <f t="shared" si="1"/>
        <v>0</v>
      </c>
      <c r="J27" s="11">
        <f t="shared" si="2"/>
        <v>0</v>
      </c>
    </row>
    <row r="28" spans="1:10" x14ac:dyDescent="0.2">
      <c r="A28" s="49"/>
      <c r="B28" s="56"/>
      <c r="C28" s="6" t="s">
        <v>14</v>
      </c>
      <c r="D28" s="39">
        <f t="shared" si="4"/>
        <v>0</v>
      </c>
      <c r="E28" s="40">
        <f>[1]ТВР!E13</f>
        <v>0</v>
      </c>
      <c r="F28" s="40"/>
      <c r="H28" s="11">
        <f t="shared" si="0"/>
        <v>0</v>
      </c>
      <c r="I28" s="11">
        <f t="shared" si="1"/>
        <v>0</v>
      </c>
      <c r="J28" s="11">
        <f t="shared" si="2"/>
        <v>0</v>
      </c>
    </row>
    <row r="29" spans="1:10" x14ac:dyDescent="0.2">
      <c r="A29" s="49" t="s">
        <v>35</v>
      </c>
      <c r="B29" s="50" t="s">
        <v>36</v>
      </c>
      <c r="C29" s="6" t="s">
        <v>37</v>
      </c>
      <c r="D29" s="37">
        <f t="shared" si="4"/>
        <v>4</v>
      </c>
      <c r="E29" s="40">
        <f>[1]ТВР!E14</f>
        <v>4</v>
      </c>
      <c r="F29" s="41"/>
      <c r="H29" s="11">
        <f t="shared" si="0"/>
        <v>0.33333333333333331</v>
      </c>
      <c r="I29" s="11">
        <f t="shared" si="1"/>
        <v>0.33333333333333331</v>
      </c>
      <c r="J29" s="11">
        <f t="shared" si="2"/>
        <v>0</v>
      </c>
    </row>
    <row r="30" spans="1:10" x14ac:dyDescent="0.2">
      <c r="A30" s="49"/>
      <c r="B30" s="50"/>
      <c r="C30" s="6" t="s">
        <v>14</v>
      </c>
      <c r="D30" s="39">
        <f t="shared" si="4"/>
        <v>26.372</v>
      </c>
      <c r="E30" s="40">
        <f>[1]ТВР!E15</f>
        <v>26.372</v>
      </c>
      <c r="F30" s="40"/>
      <c r="H30" s="11">
        <f t="shared" si="0"/>
        <v>2.1976666666666667</v>
      </c>
      <c r="I30" s="11">
        <f t="shared" si="1"/>
        <v>2.1976666666666667</v>
      </c>
      <c r="J30" s="11">
        <f t="shared" si="2"/>
        <v>0</v>
      </c>
    </row>
    <row r="31" spans="1:10" x14ac:dyDescent="0.2">
      <c r="A31" s="13" t="s">
        <v>38</v>
      </c>
      <c r="B31" s="12" t="s">
        <v>39</v>
      </c>
      <c r="C31" s="6" t="s">
        <v>14</v>
      </c>
      <c r="D31" s="39">
        <f t="shared" si="4"/>
        <v>0</v>
      </c>
      <c r="E31" s="40">
        <f>[1]ТВР!E16</f>
        <v>0</v>
      </c>
      <c r="F31" s="40"/>
      <c r="H31" s="11">
        <f t="shared" si="0"/>
        <v>0</v>
      </c>
      <c r="I31" s="11">
        <f t="shared" si="1"/>
        <v>0</v>
      </c>
      <c r="J31" s="11">
        <f t="shared" si="2"/>
        <v>0</v>
      </c>
    </row>
    <row r="32" spans="1:10" x14ac:dyDescent="0.2">
      <c r="A32" s="49" t="s">
        <v>40</v>
      </c>
      <c r="B32" s="52" t="s">
        <v>41</v>
      </c>
      <c r="C32" s="6" t="s">
        <v>42</v>
      </c>
      <c r="D32" s="37">
        <f t="shared" si="4"/>
        <v>1.45</v>
      </c>
      <c r="E32" s="41"/>
      <c r="F32" s="41">
        <f>[1]герметиз.стыков!L7</f>
        <v>1.45</v>
      </c>
      <c r="H32" s="11">
        <f t="shared" si="0"/>
        <v>0.12083333333333333</v>
      </c>
      <c r="I32" s="11">
        <f t="shared" si="1"/>
        <v>0</v>
      </c>
      <c r="J32" s="11">
        <f t="shared" si="2"/>
        <v>0.12083333333333333</v>
      </c>
    </row>
    <row r="33" spans="1:10" x14ac:dyDescent="0.2">
      <c r="A33" s="49"/>
      <c r="B33" s="52"/>
      <c r="C33" s="6" t="s">
        <v>14</v>
      </c>
      <c r="D33" s="39">
        <f t="shared" si="4"/>
        <v>765.31100000000004</v>
      </c>
      <c r="E33" s="40"/>
      <c r="F33" s="41">
        <f>[1]герметиз.стыков!L8</f>
        <v>765.31100000000004</v>
      </c>
      <c r="H33" s="11">
        <f t="shared" si="0"/>
        <v>63.775916666666667</v>
      </c>
      <c r="I33" s="11">
        <f t="shared" si="1"/>
        <v>0</v>
      </c>
      <c r="J33" s="11">
        <f t="shared" si="2"/>
        <v>63.775916666666667</v>
      </c>
    </row>
    <row r="34" spans="1:10" x14ac:dyDescent="0.2">
      <c r="A34" s="49" t="s">
        <v>43</v>
      </c>
      <c r="B34" s="52" t="s">
        <v>44</v>
      </c>
      <c r="C34" s="6" t="s">
        <v>17</v>
      </c>
      <c r="D34" s="37">
        <f t="shared" si="4"/>
        <v>4.84</v>
      </c>
      <c r="E34" s="41">
        <f>[1]фасад!K6</f>
        <v>2.21</v>
      </c>
      <c r="F34" s="41">
        <f>[1]фасад!L6</f>
        <v>2.6300000000000003</v>
      </c>
      <c r="H34" s="11">
        <f t="shared" si="0"/>
        <v>0.40333333333333332</v>
      </c>
      <c r="I34" s="11">
        <f t="shared" si="1"/>
        <v>0.18416666666666667</v>
      </c>
      <c r="J34" s="11">
        <f t="shared" si="2"/>
        <v>0.2191666666666667</v>
      </c>
    </row>
    <row r="35" spans="1:10" x14ac:dyDescent="0.2">
      <c r="A35" s="49"/>
      <c r="B35" s="52"/>
      <c r="C35" s="6" t="s">
        <v>14</v>
      </c>
      <c r="D35" s="39">
        <f t="shared" si="4"/>
        <v>4087.1550000000007</v>
      </c>
      <c r="E35" s="41">
        <f>[1]фасад!K7</f>
        <v>1484.9150000000004</v>
      </c>
      <c r="F35" s="41">
        <f>[1]фасад!L7</f>
        <v>2602.2400000000002</v>
      </c>
      <c r="H35" s="11">
        <f t="shared" si="0"/>
        <v>340.59625000000005</v>
      </c>
      <c r="I35" s="11">
        <f t="shared" si="1"/>
        <v>123.7429166666667</v>
      </c>
      <c r="J35" s="11">
        <f t="shared" si="2"/>
        <v>216.85333333333335</v>
      </c>
    </row>
    <row r="36" spans="1:10" x14ac:dyDescent="0.2">
      <c r="A36" s="49" t="s">
        <v>45</v>
      </c>
      <c r="B36" s="55" t="s">
        <v>46</v>
      </c>
      <c r="C36" s="6" t="s">
        <v>17</v>
      </c>
      <c r="D36" s="37">
        <v>45.050999999999974</v>
      </c>
      <c r="E36" s="41"/>
      <c r="F36" s="41">
        <v>45.050999999999974</v>
      </c>
      <c r="H36" s="11">
        <f t="shared" si="0"/>
        <v>3.7542499999999976</v>
      </c>
      <c r="I36" s="11">
        <f t="shared" si="1"/>
        <v>0</v>
      </c>
      <c r="J36" s="11">
        <f t="shared" si="2"/>
        <v>3.7542499999999976</v>
      </c>
    </row>
    <row r="37" spans="1:10" x14ac:dyDescent="0.2">
      <c r="A37" s="49"/>
      <c r="B37" s="55"/>
      <c r="C37" s="6" t="s">
        <v>47</v>
      </c>
      <c r="D37" s="37">
        <v>82</v>
      </c>
      <c r="E37" s="41"/>
      <c r="F37" s="41">
        <v>82</v>
      </c>
      <c r="H37" s="11">
        <f t="shared" si="0"/>
        <v>6.833333333333333</v>
      </c>
      <c r="I37" s="11">
        <f t="shared" si="1"/>
        <v>0</v>
      </c>
      <c r="J37" s="11">
        <f t="shared" si="2"/>
        <v>6.833333333333333</v>
      </c>
    </row>
    <row r="38" spans="1:10" x14ac:dyDescent="0.2">
      <c r="A38" s="49"/>
      <c r="B38" s="55"/>
      <c r="C38" s="6" t="s">
        <v>14</v>
      </c>
      <c r="D38" s="39">
        <v>19277.720000000005</v>
      </c>
      <c r="E38" s="41"/>
      <c r="F38" s="41">
        <v>19277.720000000005</v>
      </c>
      <c r="H38" s="11">
        <f t="shared" si="0"/>
        <v>1606.4766666666671</v>
      </c>
      <c r="I38" s="11">
        <f t="shared" si="1"/>
        <v>0</v>
      </c>
      <c r="J38" s="11">
        <f t="shared" si="2"/>
        <v>1606.4766666666671</v>
      </c>
    </row>
    <row r="39" spans="1:10" x14ac:dyDescent="0.2">
      <c r="A39" s="49" t="s">
        <v>48</v>
      </c>
      <c r="B39" s="56" t="s">
        <v>49</v>
      </c>
      <c r="C39" s="6" t="s">
        <v>17</v>
      </c>
      <c r="D39" s="37">
        <f t="shared" si="4"/>
        <v>0.13</v>
      </c>
      <c r="E39" s="41">
        <v>0.13</v>
      </c>
      <c r="F39" s="41"/>
      <c r="H39" s="11">
        <f t="shared" si="0"/>
        <v>1.0833333333333334E-2</v>
      </c>
      <c r="I39" s="11">
        <f t="shared" si="1"/>
        <v>1.0833333333333334E-2</v>
      </c>
      <c r="J39" s="11">
        <f t="shared" si="2"/>
        <v>0</v>
      </c>
    </row>
    <row r="40" spans="1:10" x14ac:dyDescent="0.2">
      <c r="A40" s="49"/>
      <c r="B40" s="56"/>
      <c r="C40" s="6" t="s">
        <v>14</v>
      </c>
      <c r="D40" s="39">
        <f t="shared" si="4"/>
        <v>49.972000000000001</v>
      </c>
      <c r="E40" s="40">
        <v>49.972000000000001</v>
      </c>
      <c r="F40" s="40"/>
      <c r="H40" s="11">
        <f t="shared" si="0"/>
        <v>4.1643333333333334</v>
      </c>
      <c r="I40" s="11">
        <f t="shared" si="1"/>
        <v>4.1643333333333334</v>
      </c>
      <c r="J40" s="11">
        <f t="shared" si="2"/>
        <v>0</v>
      </c>
    </row>
    <row r="41" spans="1:10" x14ac:dyDescent="0.2">
      <c r="A41" s="49" t="s">
        <v>50</v>
      </c>
      <c r="B41" s="56" t="s">
        <v>51</v>
      </c>
      <c r="C41" s="6" t="s">
        <v>17</v>
      </c>
      <c r="D41" s="37">
        <f>E41+F41</f>
        <v>1.4279999999999999</v>
      </c>
      <c r="E41" s="41">
        <v>1.1459999999999999</v>
      </c>
      <c r="F41" s="41">
        <v>0.28200000000000003</v>
      </c>
      <c r="H41" s="11">
        <f t="shared" si="0"/>
        <v>0.11899999999999999</v>
      </c>
      <c r="I41" s="11">
        <f t="shared" si="1"/>
        <v>9.5499999999999988E-2</v>
      </c>
      <c r="J41" s="11">
        <f t="shared" si="2"/>
        <v>2.3500000000000004E-2</v>
      </c>
    </row>
    <row r="42" spans="1:10" x14ac:dyDescent="0.2">
      <c r="A42" s="49"/>
      <c r="B42" s="56"/>
      <c r="C42" s="6" t="s">
        <v>14</v>
      </c>
      <c r="D42" s="37">
        <f>E42+F42</f>
        <v>1465.134</v>
      </c>
      <c r="E42" s="40">
        <v>975.53300000000002</v>
      </c>
      <c r="F42" s="41">
        <v>489.601</v>
      </c>
      <c r="H42" s="11">
        <f t="shared" si="0"/>
        <v>122.0945</v>
      </c>
      <c r="I42" s="11">
        <f t="shared" si="1"/>
        <v>81.294416666666663</v>
      </c>
      <c r="J42" s="11">
        <f t="shared" si="2"/>
        <v>40.800083333333333</v>
      </c>
    </row>
    <row r="43" spans="1:10" x14ac:dyDescent="0.2">
      <c r="A43" s="49" t="s">
        <v>52</v>
      </c>
      <c r="B43" s="50" t="s">
        <v>53</v>
      </c>
      <c r="C43" s="6" t="s">
        <v>37</v>
      </c>
      <c r="D43" s="37">
        <f t="shared" si="4"/>
        <v>228</v>
      </c>
      <c r="E43" s="41">
        <v>228</v>
      </c>
      <c r="F43" s="41"/>
      <c r="H43" s="11">
        <f t="shared" si="0"/>
        <v>19</v>
      </c>
      <c r="I43" s="11">
        <f t="shared" si="1"/>
        <v>19</v>
      </c>
      <c r="J43" s="11">
        <f t="shared" si="2"/>
        <v>0</v>
      </c>
    </row>
    <row r="44" spans="1:10" x14ac:dyDescent="0.2">
      <c r="A44" s="49"/>
      <c r="B44" s="50"/>
      <c r="C44" s="6" t="s">
        <v>14</v>
      </c>
      <c r="D44" s="39">
        <f t="shared" si="4"/>
        <v>103.777</v>
      </c>
      <c r="E44" s="40">
        <v>103.777</v>
      </c>
      <c r="F44" s="40"/>
      <c r="H44" s="11">
        <f t="shared" si="0"/>
        <v>8.648083333333334</v>
      </c>
      <c r="I44" s="11">
        <f t="shared" si="1"/>
        <v>8.648083333333334</v>
      </c>
      <c r="J44" s="11">
        <f t="shared" si="2"/>
        <v>0</v>
      </c>
    </row>
    <row r="45" spans="1:10" x14ac:dyDescent="0.2">
      <c r="A45" s="49" t="s">
        <v>54</v>
      </c>
      <c r="B45" s="50" t="s">
        <v>55</v>
      </c>
      <c r="C45" s="6" t="s">
        <v>37</v>
      </c>
      <c r="D45" s="37">
        <f t="shared" si="4"/>
        <v>0</v>
      </c>
      <c r="E45" s="41"/>
      <c r="F45" s="41"/>
      <c r="H45" s="11">
        <f t="shared" si="0"/>
        <v>0</v>
      </c>
      <c r="I45" s="11">
        <f t="shared" si="1"/>
        <v>0</v>
      </c>
      <c r="J45" s="11">
        <f t="shared" si="2"/>
        <v>0</v>
      </c>
    </row>
    <row r="46" spans="1:10" x14ac:dyDescent="0.2">
      <c r="A46" s="49"/>
      <c r="B46" s="50"/>
      <c r="C46" s="6" t="s">
        <v>14</v>
      </c>
      <c r="D46" s="39">
        <f t="shared" si="4"/>
        <v>0</v>
      </c>
      <c r="E46" s="40"/>
      <c r="F46" s="40"/>
      <c r="H46" s="11">
        <f t="shared" si="0"/>
        <v>0</v>
      </c>
      <c r="I46" s="11">
        <f t="shared" si="1"/>
        <v>0</v>
      </c>
      <c r="J46" s="11">
        <f t="shared" si="2"/>
        <v>0</v>
      </c>
    </row>
    <row r="47" spans="1:10" x14ac:dyDescent="0.2">
      <c r="A47" s="49" t="s">
        <v>56</v>
      </c>
      <c r="B47" s="50" t="s">
        <v>57</v>
      </c>
      <c r="C47" s="6" t="s">
        <v>42</v>
      </c>
      <c r="D47" s="37">
        <f>E47+F47</f>
        <v>0.48899999999999999</v>
      </c>
      <c r="E47" s="41"/>
      <c r="F47" s="41">
        <f>[2]отмостка!L7</f>
        <v>0.48899999999999999</v>
      </c>
      <c r="H47" s="11">
        <f t="shared" si="0"/>
        <v>4.0750000000000001E-2</v>
      </c>
      <c r="I47" s="11">
        <f t="shared" si="1"/>
        <v>0</v>
      </c>
      <c r="J47" s="11">
        <f t="shared" si="2"/>
        <v>4.0750000000000001E-2</v>
      </c>
    </row>
    <row r="48" spans="1:10" x14ac:dyDescent="0.2">
      <c r="A48" s="49"/>
      <c r="B48" s="50"/>
      <c r="C48" s="6" t="s">
        <v>14</v>
      </c>
      <c r="D48" s="37">
        <f>E48+F48</f>
        <v>1271.4000000000001</v>
      </c>
      <c r="E48" s="40"/>
      <c r="F48" s="41">
        <f>[2]отмостка!L8</f>
        <v>1271.4000000000001</v>
      </c>
      <c r="H48" s="11">
        <f t="shared" si="0"/>
        <v>105.95</v>
      </c>
      <c r="I48" s="11">
        <f t="shared" si="1"/>
        <v>0</v>
      </c>
      <c r="J48" s="11">
        <f t="shared" si="2"/>
        <v>105.95</v>
      </c>
    </row>
    <row r="49" spans="1:10" x14ac:dyDescent="0.2">
      <c r="A49" s="49" t="s">
        <v>58</v>
      </c>
      <c r="B49" s="56" t="s">
        <v>59</v>
      </c>
      <c r="C49" s="6" t="s">
        <v>37</v>
      </c>
      <c r="D49" s="37">
        <f>E49+F49</f>
        <v>707</v>
      </c>
      <c r="E49" s="41">
        <v>693</v>
      </c>
      <c r="F49" s="41">
        <f>[2]двери!H5</f>
        <v>14</v>
      </c>
      <c r="H49" s="11">
        <f t="shared" si="0"/>
        <v>58.916666666666664</v>
      </c>
      <c r="I49" s="11">
        <f t="shared" si="1"/>
        <v>57.75</v>
      </c>
      <c r="J49" s="11">
        <f t="shared" si="2"/>
        <v>1.1666666666666667</v>
      </c>
    </row>
    <row r="50" spans="1:10" x14ac:dyDescent="0.2">
      <c r="A50" s="49"/>
      <c r="B50" s="56"/>
      <c r="C50" s="6" t="s">
        <v>14</v>
      </c>
      <c r="D50" s="37">
        <f>E50+F50</f>
        <v>1074.0070000000001</v>
      </c>
      <c r="E50" s="40">
        <v>431.78300000000002</v>
      </c>
      <c r="F50" s="41">
        <v>642.22400000000005</v>
      </c>
      <c r="H50" s="11">
        <f t="shared" si="0"/>
        <v>89.500583333333338</v>
      </c>
      <c r="I50" s="11">
        <f t="shared" si="1"/>
        <v>35.98191666666667</v>
      </c>
      <c r="J50" s="11">
        <f t="shared" si="2"/>
        <v>53.518666666666668</v>
      </c>
    </row>
    <row r="51" spans="1:10" x14ac:dyDescent="0.2">
      <c r="A51" s="49" t="s">
        <v>60</v>
      </c>
      <c r="B51" s="56" t="s">
        <v>61</v>
      </c>
      <c r="C51" s="6" t="s">
        <v>37</v>
      </c>
      <c r="D51" s="37">
        <f t="shared" ref="D51:D54" si="5">E51+F51</f>
        <v>32</v>
      </c>
      <c r="E51" s="41">
        <v>32</v>
      </c>
      <c r="F51" s="41"/>
      <c r="H51" s="11">
        <f t="shared" si="0"/>
        <v>2.6666666666666665</v>
      </c>
      <c r="I51" s="11">
        <f t="shared" si="1"/>
        <v>2.6666666666666665</v>
      </c>
      <c r="J51" s="11">
        <f t="shared" si="2"/>
        <v>0</v>
      </c>
    </row>
    <row r="52" spans="1:10" x14ac:dyDescent="0.2">
      <c r="A52" s="49"/>
      <c r="B52" s="56"/>
      <c r="C52" s="6" t="s">
        <v>14</v>
      </c>
      <c r="D52" s="39">
        <f t="shared" si="5"/>
        <v>858.28800000000001</v>
      </c>
      <c r="E52" s="41">
        <v>858.28800000000001</v>
      </c>
      <c r="F52" s="40"/>
      <c r="H52" s="11">
        <f t="shared" si="0"/>
        <v>71.524000000000001</v>
      </c>
      <c r="I52" s="11">
        <f t="shared" si="1"/>
        <v>71.524000000000001</v>
      </c>
      <c r="J52" s="11">
        <f t="shared" si="2"/>
        <v>0</v>
      </c>
    </row>
    <row r="53" spans="1:10" x14ac:dyDescent="0.2">
      <c r="A53" s="49" t="s">
        <v>62</v>
      </c>
      <c r="B53" s="56" t="s">
        <v>63</v>
      </c>
      <c r="C53" s="6" t="s">
        <v>37</v>
      </c>
      <c r="D53" s="39">
        <f t="shared" si="5"/>
        <v>1067</v>
      </c>
      <c r="E53" s="41">
        <f>347+40</f>
        <v>387</v>
      </c>
      <c r="F53" s="41">
        <v>680</v>
      </c>
      <c r="H53" s="11">
        <f t="shared" si="0"/>
        <v>88.916666666666671</v>
      </c>
      <c r="I53" s="11">
        <f t="shared" si="1"/>
        <v>32.25</v>
      </c>
      <c r="J53" s="11">
        <f t="shared" si="2"/>
        <v>56.666666666666664</v>
      </c>
    </row>
    <row r="54" spans="1:10" x14ac:dyDescent="0.2">
      <c r="A54" s="49"/>
      <c r="B54" s="56"/>
      <c r="C54" s="6" t="s">
        <v>14</v>
      </c>
      <c r="D54" s="39">
        <f t="shared" si="5"/>
        <v>23087.99</v>
      </c>
      <c r="E54" s="40">
        <v>2214.808</v>
      </c>
      <c r="F54" s="41">
        <v>20873.182000000001</v>
      </c>
      <c r="H54" s="11">
        <f t="shared" si="0"/>
        <v>1923.9991666666667</v>
      </c>
      <c r="I54" s="11">
        <f t="shared" si="1"/>
        <v>184.56733333333332</v>
      </c>
      <c r="J54" s="11">
        <f t="shared" si="2"/>
        <v>1739.4318333333333</v>
      </c>
    </row>
    <row r="55" spans="1:10" x14ac:dyDescent="0.2">
      <c r="A55" s="49" t="s">
        <v>64</v>
      </c>
      <c r="B55" s="56" t="s">
        <v>65</v>
      </c>
      <c r="C55" s="6" t="s">
        <v>17</v>
      </c>
      <c r="D55" s="37">
        <f>E55+F55</f>
        <v>0.90600000000000003</v>
      </c>
      <c r="E55" s="41">
        <f>[2]козырьки!K7+[2]балконы!K7</f>
        <v>0.372</v>
      </c>
      <c r="F55" s="41">
        <f>[1]балконы!L12+[1]козырьки!L7</f>
        <v>0.53400000000000003</v>
      </c>
      <c r="H55" s="11">
        <f t="shared" si="0"/>
        <v>7.5499999999999998E-2</v>
      </c>
      <c r="I55" s="11">
        <f t="shared" si="1"/>
        <v>3.1E-2</v>
      </c>
      <c r="J55" s="11">
        <f t="shared" si="2"/>
        <v>4.4500000000000005E-2</v>
      </c>
    </row>
    <row r="56" spans="1:10" x14ac:dyDescent="0.2">
      <c r="A56" s="49"/>
      <c r="B56" s="56"/>
      <c r="C56" s="6" t="s">
        <v>14</v>
      </c>
      <c r="D56" s="37">
        <f>E56+F56</f>
        <v>4075.502</v>
      </c>
      <c r="E56" s="41">
        <v>1503.5340000000001</v>
      </c>
      <c r="F56" s="41">
        <f>[1]балконы!L13+[1]козырьки!L8</f>
        <v>2571.9679999999998</v>
      </c>
      <c r="H56" s="11">
        <f t="shared" si="0"/>
        <v>339.62516666666664</v>
      </c>
      <c r="I56" s="11">
        <f t="shared" si="1"/>
        <v>125.29450000000001</v>
      </c>
      <c r="J56" s="11">
        <f t="shared" si="2"/>
        <v>214.33066666666664</v>
      </c>
    </row>
    <row r="57" spans="1:10" x14ac:dyDescent="0.2">
      <c r="A57" s="49" t="s">
        <v>66</v>
      </c>
      <c r="B57" s="56" t="s">
        <v>67</v>
      </c>
      <c r="C57" s="6" t="s">
        <v>37</v>
      </c>
      <c r="D57" s="37">
        <f>E57+F57</f>
        <v>3</v>
      </c>
      <c r="E57" s="41"/>
      <c r="F57" s="41">
        <f>'[2]ремонт мусоропров.'!L8</f>
        <v>3</v>
      </c>
      <c r="H57" s="11">
        <f t="shared" si="0"/>
        <v>0.25</v>
      </c>
      <c r="I57" s="11">
        <f t="shared" si="1"/>
        <v>0</v>
      </c>
      <c r="J57" s="11">
        <f t="shared" si="2"/>
        <v>0.25</v>
      </c>
    </row>
    <row r="58" spans="1:10" x14ac:dyDescent="0.2">
      <c r="A58" s="49"/>
      <c r="B58" s="56"/>
      <c r="C58" s="6" t="s">
        <v>14</v>
      </c>
      <c r="D58" s="37">
        <f>E58+F58</f>
        <v>461.18399999999997</v>
      </c>
      <c r="E58" s="41"/>
      <c r="F58" s="41">
        <f>'[2]ремонт мусоропров.'!L9</f>
        <v>461.18399999999997</v>
      </c>
      <c r="H58" s="11">
        <f t="shared" si="0"/>
        <v>38.431999999999995</v>
      </c>
      <c r="I58" s="11">
        <f t="shared" si="1"/>
        <v>0</v>
      </c>
      <c r="J58" s="11">
        <f t="shared" si="2"/>
        <v>38.431999999999995</v>
      </c>
    </row>
    <row r="59" spans="1:10" x14ac:dyDescent="0.2">
      <c r="A59" s="49" t="s">
        <v>68</v>
      </c>
      <c r="B59" s="50" t="s">
        <v>69</v>
      </c>
      <c r="C59" s="6" t="s">
        <v>37</v>
      </c>
      <c r="D59" s="37"/>
      <c r="E59" s="41"/>
      <c r="F59" s="41"/>
      <c r="H59" s="11">
        <f t="shared" si="0"/>
        <v>0</v>
      </c>
      <c r="I59" s="11">
        <f t="shared" si="1"/>
        <v>0</v>
      </c>
      <c r="J59" s="11">
        <f t="shared" si="2"/>
        <v>0</v>
      </c>
    </row>
    <row r="60" spans="1:10" x14ac:dyDescent="0.2">
      <c r="A60" s="49"/>
      <c r="B60" s="50"/>
      <c r="C60" s="6" t="s">
        <v>14</v>
      </c>
      <c r="D60" s="37"/>
      <c r="E60" s="41"/>
      <c r="F60" s="41"/>
      <c r="H60" s="11">
        <f t="shared" si="0"/>
        <v>0</v>
      </c>
      <c r="I60" s="11">
        <f t="shared" si="1"/>
        <v>0</v>
      </c>
      <c r="J60" s="11">
        <f t="shared" si="2"/>
        <v>0</v>
      </c>
    </row>
    <row r="61" spans="1:10" x14ac:dyDescent="0.2">
      <c r="A61" s="49" t="s">
        <v>70</v>
      </c>
      <c r="B61" s="56" t="s">
        <v>71</v>
      </c>
      <c r="C61" s="6" t="s">
        <v>72</v>
      </c>
      <c r="D61" s="37"/>
      <c r="E61" s="41"/>
      <c r="F61" s="41"/>
      <c r="H61" s="11">
        <f t="shared" si="0"/>
        <v>0</v>
      </c>
      <c r="I61" s="11">
        <f t="shared" si="1"/>
        <v>0</v>
      </c>
      <c r="J61" s="11">
        <f t="shared" si="2"/>
        <v>0</v>
      </c>
    </row>
    <row r="62" spans="1:10" ht="11.25" customHeight="1" x14ac:dyDescent="0.2">
      <c r="A62" s="49"/>
      <c r="B62" s="56"/>
      <c r="C62" s="6" t="s">
        <v>14</v>
      </c>
      <c r="D62" s="37"/>
      <c r="E62" s="41"/>
      <c r="F62" s="41"/>
      <c r="H62" s="11">
        <f t="shared" si="0"/>
        <v>0</v>
      </c>
      <c r="I62" s="11">
        <f t="shared" si="1"/>
        <v>0</v>
      </c>
      <c r="J62" s="11">
        <f t="shared" si="2"/>
        <v>0</v>
      </c>
    </row>
    <row r="63" spans="1:10" x14ac:dyDescent="0.2">
      <c r="A63" s="49" t="s">
        <v>73</v>
      </c>
      <c r="B63" s="56" t="s">
        <v>74</v>
      </c>
      <c r="C63" s="6" t="s">
        <v>37</v>
      </c>
      <c r="D63" s="37"/>
      <c r="E63" s="41"/>
      <c r="F63" s="41"/>
      <c r="H63" s="11">
        <f t="shared" si="0"/>
        <v>0</v>
      </c>
      <c r="I63" s="11">
        <f t="shared" si="1"/>
        <v>0</v>
      </c>
      <c r="J63" s="11">
        <f t="shared" si="2"/>
        <v>0</v>
      </c>
    </row>
    <row r="64" spans="1:10" x14ac:dyDescent="0.2">
      <c r="A64" s="49"/>
      <c r="B64" s="56"/>
      <c r="C64" s="6" t="s">
        <v>14</v>
      </c>
      <c r="D64" s="37"/>
      <c r="E64" s="41"/>
      <c r="F64" s="41"/>
      <c r="H64" s="11">
        <f t="shared" si="0"/>
        <v>0</v>
      </c>
      <c r="I64" s="11">
        <f t="shared" si="1"/>
        <v>0</v>
      </c>
      <c r="J64" s="11">
        <f t="shared" si="2"/>
        <v>0</v>
      </c>
    </row>
    <row r="65" spans="1:10" x14ac:dyDescent="0.2">
      <c r="A65" s="49" t="s">
        <v>75</v>
      </c>
      <c r="B65" s="56" t="s">
        <v>76</v>
      </c>
      <c r="C65" s="6" t="s">
        <v>37</v>
      </c>
      <c r="D65" s="37"/>
      <c r="E65" s="41"/>
      <c r="F65" s="41"/>
      <c r="H65" s="11">
        <f t="shared" si="0"/>
        <v>0</v>
      </c>
      <c r="I65" s="11">
        <f t="shared" si="1"/>
        <v>0</v>
      </c>
      <c r="J65" s="11">
        <f t="shared" si="2"/>
        <v>0</v>
      </c>
    </row>
    <row r="66" spans="1:10" x14ac:dyDescent="0.2">
      <c r="A66" s="49"/>
      <c r="B66" s="56"/>
      <c r="C66" s="6" t="s">
        <v>14</v>
      </c>
      <c r="D66" s="37"/>
      <c r="E66" s="41"/>
      <c r="F66" s="41"/>
      <c r="H66" s="11">
        <f t="shared" si="0"/>
        <v>0</v>
      </c>
      <c r="I66" s="11">
        <f t="shared" si="1"/>
        <v>0</v>
      </c>
      <c r="J66" s="11">
        <f t="shared" si="2"/>
        <v>0</v>
      </c>
    </row>
    <row r="67" spans="1:10" x14ac:dyDescent="0.2">
      <c r="A67" s="49" t="s">
        <v>77</v>
      </c>
      <c r="B67" s="56" t="s">
        <v>78</v>
      </c>
      <c r="C67" s="6" t="s">
        <v>79</v>
      </c>
      <c r="D67" s="37"/>
      <c r="E67" s="41"/>
      <c r="F67" s="41"/>
      <c r="H67" s="11">
        <f t="shared" si="0"/>
        <v>0</v>
      </c>
      <c r="I67" s="11">
        <f t="shared" si="1"/>
        <v>0</v>
      </c>
      <c r="J67" s="11">
        <f t="shared" si="2"/>
        <v>0</v>
      </c>
    </row>
    <row r="68" spans="1:10" x14ac:dyDescent="0.2">
      <c r="A68" s="49"/>
      <c r="B68" s="56"/>
      <c r="C68" s="6" t="s">
        <v>14</v>
      </c>
      <c r="D68" s="37"/>
      <c r="E68" s="41"/>
      <c r="F68" s="41"/>
      <c r="H68" s="11">
        <f t="shared" si="0"/>
        <v>0</v>
      </c>
      <c r="I68" s="11">
        <f t="shared" si="1"/>
        <v>0</v>
      </c>
      <c r="J68" s="11">
        <f t="shared" si="2"/>
        <v>0</v>
      </c>
    </row>
    <row r="69" spans="1:10" x14ac:dyDescent="0.2">
      <c r="A69" s="49" t="s">
        <v>80</v>
      </c>
      <c r="B69" s="56" t="s">
        <v>81</v>
      </c>
      <c r="C69" s="6" t="s">
        <v>72</v>
      </c>
      <c r="D69" s="37">
        <f>E69+F69</f>
        <v>0.96199999999999997</v>
      </c>
      <c r="E69" s="41"/>
      <c r="F69" s="41">
        <v>0.96199999999999997</v>
      </c>
      <c r="H69" s="11">
        <f t="shared" si="0"/>
        <v>8.0166666666666664E-2</v>
      </c>
      <c r="I69" s="11">
        <f t="shared" si="1"/>
        <v>0</v>
      </c>
      <c r="J69" s="11">
        <f t="shared" si="2"/>
        <v>8.0166666666666664E-2</v>
      </c>
    </row>
    <row r="70" spans="1:10" x14ac:dyDescent="0.2">
      <c r="A70" s="49"/>
      <c r="B70" s="56"/>
      <c r="C70" s="6" t="s">
        <v>14</v>
      </c>
      <c r="D70" s="37">
        <f>E70+F70</f>
        <v>2126.5709999999999</v>
      </c>
      <c r="E70" s="41"/>
      <c r="F70" s="41">
        <v>2126.5709999999999</v>
      </c>
      <c r="H70" s="11">
        <f t="shared" si="0"/>
        <v>177.21424999999999</v>
      </c>
      <c r="I70" s="11">
        <f t="shared" si="1"/>
        <v>0</v>
      </c>
      <c r="J70" s="11">
        <f t="shared" si="2"/>
        <v>177.21424999999999</v>
      </c>
    </row>
    <row r="71" spans="1:10" s="10" customFormat="1" x14ac:dyDescent="0.2">
      <c r="A71" s="14" t="s">
        <v>82</v>
      </c>
      <c r="B71" s="8" t="s">
        <v>83</v>
      </c>
      <c r="C71" s="7" t="s">
        <v>14</v>
      </c>
      <c r="D71" s="39">
        <f>E71+F71</f>
        <v>7410.1680000000006</v>
      </c>
      <c r="E71" s="40">
        <f>E73+E83+E85</f>
        <v>7410.1680000000006</v>
      </c>
      <c r="F71" s="42"/>
      <c r="H71" s="11">
        <f t="shared" si="0"/>
        <v>617.51400000000001</v>
      </c>
      <c r="I71" s="11">
        <f t="shared" si="1"/>
        <v>617.51400000000001</v>
      </c>
      <c r="J71" s="11">
        <f t="shared" si="2"/>
        <v>0</v>
      </c>
    </row>
    <row r="72" spans="1:10" x14ac:dyDescent="0.2">
      <c r="A72" s="49" t="s">
        <v>84</v>
      </c>
      <c r="B72" s="52" t="s">
        <v>85</v>
      </c>
      <c r="C72" s="6" t="s">
        <v>42</v>
      </c>
      <c r="D72" s="37">
        <f t="shared" ref="D72:D92" si="6">E72+F72</f>
        <v>3.1059999999999999</v>
      </c>
      <c r="E72" s="40">
        <f xml:space="preserve"> E74+E76+E78+E80</f>
        <v>3.1059999999999999</v>
      </c>
      <c r="F72" s="40"/>
      <c r="H72" s="11">
        <f t="shared" si="0"/>
        <v>0.2588333333333333</v>
      </c>
      <c r="I72" s="11">
        <f t="shared" si="1"/>
        <v>0.2588333333333333</v>
      </c>
      <c r="J72" s="11">
        <f t="shared" si="2"/>
        <v>0</v>
      </c>
    </row>
    <row r="73" spans="1:10" x14ac:dyDescent="0.2">
      <c r="A73" s="49"/>
      <c r="B73" s="52"/>
      <c r="C73" s="6" t="s">
        <v>14</v>
      </c>
      <c r="D73" s="37">
        <f t="shared" si="6"/>
        <v>6430.0780000000004</v>
      </c>
      <c r="E73" s="40">
        <f xml:space="preserve"> E75+E77+E79+E81</f>
        <v>6430.0780000000004</v>
      </c>
      <c r="F73" s="40"/>
      <c r="H73" s="11">
        <f t="shared" si="0"/>
        <v>535.83983333333333</v>
      </c>
      <c r="I73" s="11">
        <f t="shared" si="1"/>
        <v>535.83983333333333</v>
      </c>
      <c r="J73" s="11">
        <f t="shared" si="2"/>
        <v>0</v>
      </c>
    </row>
    <row r="74" spans="1:10" x14ac:dyDescent="0.2">
      <c r="A74" s="49" t="s">
        <v>86</v>
      </c>
      <c r="B74" s="50" t="s">
        <v>87</v>
      </c>
      <c r="C74" s="6" t="s">
        <v>88</v>
      </c>
      <c r="D74" s="37">
        <f t="shared" si="6"/>
        <v>0.23899999999999999</v>
      </c>
      <c r="E74" s="40">
        <v>0.23899999999999999</v>
      </c>
      <c r="F74" s="40"/>
      <c r="H74" s="11">
        <f t="shared" si="0"/>
        <v>1.9916666666666666E-2</v>
      </c>
      <c r="I74" s="11">
        <f t="shared" si="1"/>
        <v>1.9916666666666666E-2</v>
      </c>
      <c r="J74" s="11">
        <f t="shared" si="2"/>
        <v>0</v>
      </c>
    </row>
    <row r="75" spans="1:10" x14ac:dyDescent="0.2">
      <c r="A75" s="49"/>
      <c r="B75" s="50"/>
      <c r="C75" s="6" t="s">
        <v>14</v>
      </c>
      <c r="D75" s="39">
        <f t="shared" si="6"/>
        <v>232.59700000000001</v>
      </c>
      <c r="E75" s="40">
        <v>232.59700000000001</v>
      </c>
      <c r="F75" s="40"/>
      <c r="H75" s="11">
        <f t="shared" si="0"/>
        <v>19.383083333333335</v>
      </c>
      <c r="I75" s="11">
        <f t="shared" si="1"/>
        <v>19.383083333333335</v>
      </c>
      <c r="J75" s="11">
        <f t="shared" si="2"/>
        <v>0</v>
      </c>
    </row>
    <row r="76" spans="1:10" x14ac:dyDescent="0.2">
      <c r="A76" s="49" t="s">
        <v>89</v>
      </c>
      <c r="B76" s="50" t="s">
        <v>90</v>
      </c>
      <c r="C76" s="6" t="s">
        <v>42</v>
      </c>
      <c r="D76" s="37">
        <f t="shared" si="6"/>
        <v>1.7050000000000001</v>
      </c>
      <c r="E76" s="40">
        <v>1.7050000000000001</v>
      </c>
      <c r="F76" s="40"/>
      <c r="H76" s="11">
        <f t="shared" si="0"/>
        <v>0.14208333333333334</v>
      </c>
      <c r="I76" s="11">
        <f t="shared" si="1"/>
        <v>0.14208333333333334</v>
      </c>
      <c r="J76" s="11">
        <f t="shared" si="2"/>
        <v>0</v>
      </c>
    </row>
    <row r="77" spans="1:10" x14ac:dyDescent="0.2">
      <c r="A77" s="49"/>
      <c r="B77" s="50"/>
      <c r="C77" s="6" t="s">
        <v>14</v>
      </c>
      <c r="D77" s="39">
        <f t="shared" si="6"/>
        <v>4225.1890000000003</v>
      </c>
      <c r="E77" s="40">
        <v>4225.1890000000003</v>
      </c>
      <c r="F77" s="40"/>
      <c r="H77" s="11">
        <f t="shared" ref="H77:H97" si="7">D77/12</f>
        <v>352.09908333333334</v>
      </c>
      <c r="I77" s="11">
        <f t="shared" ref="I77:I97" si="8">E77/12</f>
        <v>352.09908333333334</v>
      </c>
      <c r="J77" s="11">
        <f t="shared" ref="J77:J97" si="9">F77/12</f>
        <v>0</v>
      </c>
    </row>
    <row r="78" spans="1:10" x14ac:dyDescent="0.2">
      <c r="A78" s="49" t="s">
        <v>91</v>
      </c>
      <c r="B78" s="50" t="s">
        <v>92</v>
      </c>
      <c r="C78" s="6" t="s">
        <v>42</v>
      </c>
      <c r="D78" s="37">
        <f t="shared" si="6"/>
        <v>0.46200000000000002</v>
      </c>
      <c r="E78" s="40">
        <v>0.46200000000000002</v>
      </c>
      <c r="F78" s="40"/>
      <c r="H78" s="11">
        <f t="shared" si="7"/>
        <v>3.85E-2</v>
      </c>
      <c r="I78" s="11">
        <f t="shared" si="8"/>
        <v>3.85E-2</v>
      </c>
      <c r="J78" s="11">
        <f t="shared" si="9"/>
        <v>0</v>
      </c>
    </row>
    <row r="79" spans="1:10" x14ac:dyDescent="0.2">
      <c r="A79" s="49"/>
      <c r="B79" s="50"/>
      <c r="C79" s="6" t="s">
        <v>14</v>
      </c>
      <c r="D79" s="39">
        <f t="shared" si="6"/>
        <v>410.93799999999999</v>
      </c>
      <c r="E79" s="40">
        <v>410.93799999999999</v>
      </c>
      <c r="F79" s="40"/>
      <c r="H79" s="11">
        <f t="shared" si="7"/>
        <v>34.244833333333332</v>
      </c>
      <c r="I79" s="11">
        <f t="shared" si="8"/>
        <v>34.244833333333332</v>
      </c>
      <c r="J79" s="11">
        <f t="shared" si="9"/>
        <v>0</v>
      </c>
    </row>
    <row r="80" spans="1:10" x14ac:dyDescent="0.2">
      <c r="A80" s="49" t="s">
        <v>93</v>
      </c>
      <c r="B80" s="50" t="s">
        <v>94</v>
      </c>
      <c r="C80" s="6" t="s">
        <v>42</v>
      </c>
      <c r="D80" s="37">
        <f t="shared" si="6"/>
        <v>0.7</v>
      </c>
      <c r="E80" s="40">
        <v>0.7</v>
      </c>
      <c r="F80" s="40"/>
      <c r="H80" s="11">
        <f t="shared" si="7"/>
        <v>5.8333333333333327E-2</v>
      </c>
      <c r="I80" s="11">
        <f t="shared" si="8"/>
        <v>5.8333333333333327E-2</v>
      </c>
      <c r="J80" s="11">
        <f t="shared" si="9"/>
        <v>0</v>
      </c>
    </row>
    <row r="81" spans="1:10" x14ac:dyDescent="0.2">
      <c r="A81" s="49"/>
      <c r="B81" s="50"/>
      <c r="C81" s="6" t="s">
        <v>14</v>
      </c>
      <c r="D81" s="39">
        <f t="shared" si="6"/>
        <v>1561.354</v>
      </c>
      <c r="E81" s="40">
        <v>1561.354</v>
      </c>
      <c r="F81" s="40"/>
      <c r="H81" s="11">
        <f t="shared" si="7"/>
        <v>130.11283333333333</v>
      </c>
      <c r="I81" s="11">
        <f t="shared" si="8"/>
        <v>130.11283333333333</v>
      </c>
      <c r="J81" s="11">
        <f t="shared" si="9"/>
        <v>0</v>
      </c>
    </row>
    <row r="82" spans="1:10" x14ac:dyDescent="0.2">
      <c r="A82" s="49" t="s">
        <v>95</v>
      </c>
      <c r="B82" s="52" t="s">
        <v>96</v>
      </c>
      <c r="C82" s="6" t="s">
        <v>37</v>
      </c>
      <c r="D82" s="37">
        <f t="shared" si="6"/>
        <v>20</v>
      </c>
      <c r="E82" s="40">
        <f>[2]сантехника!E18</f>
        <v>20</v>
      </c>
      <c r="F82" s="40"/>
      <c r="H82" s="11">
        <f t="shared" si="7"/>
        <v>1.6666666666666667</v>
      </c>
      <c r="I82" s="11">
        <f t="shared" si="8"/>
        <v>1.6666666666666667</v>
      </c>
      <c r="J82" s="11">
        <f t="shared" si="9"/>
        <v>0</v>
      </c>
    </row>
    <row r="83" spans="1:10" x14ac:dyDescent="0.2">
      <c r="A83" s="49"/>
      <c r="B83" s="52"/>
      <c r="C83" s="6" t="s">
        <v>14</v>
      </c>
      <c r="D83" s="39">
        <f t="shared" si="6"/>
        <v>186.93299999999999</v>
      </c>
      <c r="E83" s="40">
        <v>186.93299999999999</v>
      </c>
      <c r="F83" s="40"/>
      <c r="H83" s="11">
        <f t="shared" si="7"/>
        <v>15.57775</v>
      </c>
      <c r="I83" s="11">
        <f t="shared" si="8"/>
        <v>15.57775</v>
      </c>
      <c r="J83" s="11">
        <f t="shared" si="9"/>
        <v>0</v>
      </c>
    </row>
    <row r="84" spans="1:10" x14ac:dyDescent="0.2">
      <c r="A84" s="49" t="s">
        <v>97</v>
      </c>
      <c r="B84" s="55" t="s">
        <v>98</v>
      </c>
      <c r="C84" s="6" t="s">
        <v>37</v>
      </c>
      <c r="D84" s="37">
        <f t="shared" si="6"/>
        <v>991</v>
      </c>
      <c r="E84" s="40">
        <v>991</v>
      </c>
      <c r="F84" s="40"/>
      <c r="H84" s="11">
        <f t="shared" si="7"/>
        <v>82.583333333333329</v>
      </c>
      <c r="I84" s="11">
        <f t="shared" si="8"/>
        <v>82.583333333333329</v>
      </c>
      <c r="J84" s="11">
        <f t="shared" si="9"/>
        <v>0</v>
      </c>
    </row>
    <row r="85" spans="1:10" x14ac:dyDescent="0.2">
      <c r="A85" s="49"/>
      <c r="B85" s="55"/>
      <c r="C85" s="6" t="s">
        <v>14</v>
      </c>
      <c r="D85" s="39">
        <f t="shared" si="6"/>
        <v>793.15700000000004</v>
      </c>
      <c r="E85" s="40">
        <v>793.15700000000004</v>
      </c>
      <c r="F85" s="40"/>
      <c r="H85" s="11">
        <f t="shared" si="7"/>
        <v>66.09641666666667</v>
      </c>
      <c r="I85" s="11">
        <f t="shared" si="8"/>
        <v>66.09641666666667</v>
      </c>
      <c r="J85" s="11">
        <f t="shared" si="9"/>
        <v>0</v>
      </c>
    </row>
    <row r="86" spans="1:10" s="10" customFormat="1" x14ac:dyDescent="0.2">
      <c r="A86" s="7" t="s">
        <v>99</v>
      </c>
      <c r="B86" s="8" t="s">
        <v>100</v>
      </c>
      <c r="C86" s="7" t="s">
        <v>14</v>
      </c>
      <c r="D86" s="39">
        <f t="shared" si="6"/>
        <v>7038.8440000000001</v>
      </c>
      <c r="E86" s="42">
        <f>E88+E90+E92</f>
        <v>7038.8440000000001</v>
      </c>
      <c r="F86" s="40"/>
      <c r="H86" s="11">
        <f t="shared" si="7"/>
        <v>586.57033333333334</v>
      </c>
      <c r="I86" s="11">
        <f t="shared" si="8"/>
        <v>586.57033333333334</v>
      </c>
      <c r="J86" s="11">
        <f t="shared" si="9"/>
        <v>0</v>
      </c>
    </row>
    <row r="87" spans="1:10" x14ac:dyDescent="0.2">
      <c r="A87" s="51">
        <v>25</v>
      </c>
      <c r="B87" s="52" t="s">
        <v>101</v>
      </c>
      <c r="C87" s="6" t="s">
        <v>42</v>
      </c>
      <c r="D87" s="37">
        <f t="shared" si="6"/>
        <v>2.7613333333333334</v>
      </c>
      <c r="E87" s="41">
        <v>2.7613333333333334</v>
      </c>
      <c r="F87" s="41"/>
      <c r="H87" s="11">
        <f t="shared" si="7"/>
        <v>0.23011111111111113</v>
      </c>
      <c r="I87" s="11">
        <f t="shared" si="8"/>
        <v>0.23011111111111113</v>
      </c>
      <c r="J87" s="11">
        <f t="shared" si="9"/>
        <v>0</v>
      </c>
    </row>
    <row r="88" spans="1:10" x14ac:dyDescent="0.2">
      <c r="A88" s="51"/>
      <c r="B88" s="52"/>
      <c r="C88" s="6" t="s">
        <v>14</v>
      </c>
      <c r="D88" s="39">
        <f t="shared" si="6"/>
        <v>377.024</v>
      </c>
      <c r="E88" s="40">
        <v>377.024</v>
      </c>
      <c r="F88" s="40"/>
      <c r="H88" s="11">
        <f t="shared" si="7"/>
        <v>31.418666666666667</v>
      </c>
      <c r="I88" s="11">
        <f t="shared" si="8"/>
        <v>31.418666666666667</v>
      </c>
      <c r="J88" s="11">
        <f t="shared" si="9"/>
        <v>0</v>
      </c>
    </row>
    <row r="89" spans="1:10" x14ac:dyDescent="0.2">
      <c r="A89" s="51">
        <v>26</v>
      </c>
      <c r="B89" s="54" t="s">
        <v>102</v>
      </c>
      <c r="C89" s="15" t="s">
        <v>37</v>
      </c>
      <c r="D89" s="37">
        <f t="shared" si="6"/>
        <v>7514</v>
      </c>
      <c r="E89" s="41">
        <v>7514</v>
      </c>
      <c r="F89" s="41"/>
      <c r="H89" s="11">
        <f t="shared" si="7"/>
        <v>626.16666666666663</v>
      </c>
      <c r="I89" s="11">
        <f t="shared" si="8"/>
        <v>626.16666666666663</v>
      </c>
      <c r="J89" s="11">
        <f t="shared" si="9"/>
        <v>0</v>
      </c>
    </row>
    <row r="90" spans="1:10" x14ac:dyDescent="0.2">
      <c r="A90" s="51"/>
      <c r="B90" s="54"/>
      <c r="C90" s="6" t="s">
        <v>14</v>
      </c>
      <c r="D90" s="39">
        <f t="shared" si="6"/>
        <v>5348.2839999999997</v>
      </c>
      <c r="E90" s="40">
        <v>5348.2839999999997</v>
      </c>
      <c r="F90" s="40"/>
      <c r="H90" s="11">
        <f t="shared" si="7"/>
        <v>445.69033333333329</v>
      </c>
      <c r="I90" s="11">
        <f t="shared" si="8"/>
        <v>445.69033333333329</v>
      </c>
      <c r="J90" s="11">
        <f t="shared" si="9"/>
        <v>0</v>
      </c>
    </row>
    <row r="91" spans="1:10" x14ac:dyDescent="0.2">
      <c r="A91" s="49" t="s">
        <v>103</v>
      </c>
      <c r="B91" s="52" t="s">
        <v>104</v>
      </c>
      <c r="C91" s="6" t="s">
        <v>37</v>
      </c>
      <c r="D91" s="37">
        <f t="shared" si="6"/>
        <v>420</v>
      </c>
      <c r="E91" s="41">
        <v>420</v>
      </c>
      <c r="F91" s="41"/>
      <c r="H91" s="11">
        <f t="shared" si="7"/>
        <v>35</v>
      </c>
      <c r="I91" s="11">
        <f t="shared" si="8"/>
        <v>35</v>
      </c>
      <c r="J91" s="11">
        <f t="shared" si="9"/>
        <v>0</v>
      </c>
    </row>
    <row r="92" spans="1:10" x14ac:dyDescent="0.2">
      <c r="A92" s="49"/>
      <c r="B92" s="52"/>
      <c r="C92" s="6" t="s">
        <v>14</v>
      </c>
      <c r="D92" s="39">
        <f t="shared" si="6"/>
        <v>1313.5360000000001</v>
      </c>
      <c r="E92" s="40">
        <v>1313.5360000000001</v>
      </c>
      <c r="F92" s="40"/>
      <c r="H92" s="11">
        <f t="shared" si="7"/>
        <v>109.46133333333334</v>
      </c>
      <c r="I92" s="11">
        <f t="shared" si="8"/>
        <v>109.46133333333334</v>
      </c>
      <c r="J92" s="11">
        <f t="shared" si="9"/>
        <v>0</v>
      </c>
    </row>
    <row r="93" spans="1:10" s="10" customFormat="1" ht="31.5" x14ac:dyDescent="0.2">
      <c r="A93" s="7" t="s">
        <v>105</v>
      </c>
      <c r="B93" s="16" t="s">
        <v>106</v>
      </c>
      <c r="C93" s="7" t="s">
        <v>14</v>
      </c>
      <c r="D93" s="37">
        <f>D94+D95</f>
        <v>1347.038</v>
      </c>
      <c r="E93" s="41"/>
      <c r="F93" s="41">
        <f>F94+F95</f>
        <v>1347.038</v>
      </c>
      <c r="H93" s="11">
        <f t="shared" si="7"/>
        <v>112.25316666666667</v>
      </c>
      <c r="I93" s="11">
        <f t="shared" si="8"/>
        <v>0</v>
      </c>
      <c r="J93" s="11">
        <f t="shared" si="9"/>
        <v>112.25316666666667</v>
      </c>
    </row>
    <row r="94" spans="1:10" x14ac:dyDescent="0.2">
      <c r="A94" s="13" t="s">
        <v>107</v>
      </c>
      <c r="B94" s="8" t="s">
        <v>108</v>
      </c>
      <c r="C94" s="6" t="s">
        <v>14</v>
      </c>
      <c r="D94" s="37"/>
      <c r="E94" s="41"/>
      <c r="F94" s="41"/>
      <c r="H94" s="11">
        <f t="shared" si="7"/>
        <v>0</v>
      </c>
      <c r="I94" s="11">
        <f t="shared" si="8"/>
        <v>0</v>
      </c>
      <c r="J94" s="11">
        <f t="shared" si="9"/>
        <v>0</v>
      </c>
    </row>
    <row r="95" spans="1:10" ht="14.25" customHeight="1" x14ac:dyDescent="0.2">
      <c r="A95" s="13" t="s">
        <v>109</v>
      </c>
      <c r="B95" s="8" t="s">
        <v>110</v>
      </c>
      <c r="C95" s="6" t="s">
        <v>14</v>
      </c>
      <c r="D95" s="39">
        <f>E95+F95</f>
        <v>1347.038</v>
      </c>
      <c r="E95" s="40"/>
      <c r="F95" s="40">
        <v>1347.038</v>
      </c>
      <c r="H95" s="11">
        <f t="shared" si="7"/>
        <v>112.25316666666667</v>
      </c>
      <c r="I95" s="11">
        <f t="shared" si="8"/>
        <v>0</v>
      </c>
      <c r="J95" s="11">
        <f t="shared" si="9"/>
        <v>112.25316666666667</v>
      </c>
    </row>
    <row r="96" spans="1:10" x14ac:dyDescent="0.2">
      <c r="A96" s="13" t="s">
        <v>111</v>
      </c>
      <c r="B96" s="8" t="s">
        <v>112</v>
      </c>
      <c r="C96" s="6" t="s">
        <v>14</v>
      </c>
      <c r="D96" s="39">
        <f>E96+F96</f>
        <v>9933.8379999999997</v>
      </c>
      <c r="E96" s="40">
        <v>9933.8379999999997</v>
      </c>
      <c r="F96" s="40"/>
      <c r="H96" s="11">
        <f t="shared" si="7"/>
        <v>827.81983333333335</v>
      </c>
      <c r="I96" s="11">
        <f t="shared" si="8"/>
        <v>827.81983333333335</v>
      </c>
      <c r="J96" s="11">
        <f t="shared" si="9"/>
        <v>0</v>
      </c>
    </row>
    <row r="97" spans="1:10" s="10" customFormat="1" x14ac:dyDescent="0.2">
      <c r="A97" s="7"/>
      <c r="B97" s="17" t="s">
        <v>113</v>
      </c>
      <c r="C97" s="7" t="s">
        <v>14</v>
      </c>
      <c r="D97" s="45">
        <f>D96+D93+D86+D71+D12</f>
        <v>87874.200000000012</v>
      </c>
      <c r="E97" s="48">
        <f>E96+E86+E71+E12</f>
        <v>33423.691000000006</v>
      </c>
      <c r="F97" s="47">
        <f>F96+F93+F86+F71+F12</f>
        <v>54450.509000000005</v>
      </c>
      <c r="H97" s="11">
        <f t="shared" si="7"/>
        <v>7322.8500000000013</v>
      </c>
      <c r="I97" s="11">
        <f t="shared" si="8"/>
        <v>2785.3075833333337</v>
      </c>
      <c r="J97" s="11">
        <f t="shared" si="9"/>
        <v>4537.5424166666671</v>
      </c>
    </row>
    <row r="98" spans="1:10" x14ac:dyDescent="0.2">
      <c r="A98" s="18"/>
      <c r="B98" s="19"/>
      <c r="C98" s="20"/>
      <c r="D98" s="43"/>
      <c r="E98" s="44"/>
      <c r="F98" s="43"/>
      <c r="G98" s="21"/>
      <c r="H98" s="21"/>
    </row>
    <row r="99" spans="1:10" s="23" customFormat="1" x14ac:dyDescent="0.2">
      <c r="A99" s="53" t="s">
        <v>114</v>
      </c>
      <c r="B99" s="53"/>
      <c r="C99" s="53"/>
      <c r="D99" s="53"/>
      <c r="E99" s="53"/>
      <c r="F99" s="53"/>
      <c r="G99" s="22"/>
      <c r="H99" s="22"/>
    </row>
    <row r="100" spans="1:10" x14ac:dyDescent="0.2">
      <c r="A100" s="49" t="s">
        <v>115</v>
      </c>
      <c r="B100" s="52" t="s">
        <v>116</v>
      </c>
      <c r="C100" s="24" t="s">
        <v>37</v>
      </c>
      <c r="D100" s="25"/>
      <c r="E100" s="26"/>
      <c r="F100" s="26"/>
    </row>
    <row r="101" spans="1:10" x14ac:dyDescent="0.2">
      <c r="A101" s="49"/>
      <c r="B101" s="52"/>
      <c r="C101" s="24" t="s">
        <v>14</v>
      </c>
      <c r="D101" s="25"/>
      <c r="E101" s="26"/>
      <c r="F101" s="26"/>
    </row>
    <row r="102" spans="1:10" x14ac:dyDescent="0.2">
      <c r="A102" s="49" t="s">
        <v>117</v>
      </c>
      <c r="B102" s="52" t="s">
        <v>118</v>
      </c>
      <c r="C102" s="24" t="s">
        <v>37</v>
      </c>
      <c r="D102" s="25"/>
      <c r="E102" s="26"/>
      <c r="F102" s="26"/>
    </row>
    <row r="103" spans="1:10" x14ac:dyDescent="0.2">
      <c r="A103" s="49"/>
      <c r="B103" s="52"/>
      <c r="C103" s="24" t="s">
        <v>14</v>
      </c>
      <c r="D103" s="25"/>
      <c r="E103" s="26"/>
      <c r="F103" s="26"/>
    </row>
    <row r="104" spans="1:10" x14ac:dyDescent="0.2">
      <c r="A104" s="49" t="s">
        <v>40</v>
      </c>
      <c r="B104" s="52" t="s">
        <v>119</v>
      </c>
      <c r="C104" s="24" t="s">
        <v>37</v>
      </c>
      <c r="D104" s="25"/>
      <c r="E104" s="26"/>
      <c r="F104" s="26"/>
    </row>
    <row r="105" spans="1:10" x14ac:dyDescent="0.2">
      <c r="A105" s="49"/>
      <c r="B105" s="52"/>
      <c r="C105" s="24" t="s">
        <v>14</v>
      </c>
      <c r="D105" s="25"/>
      <c r="E105" s="26"/>
      <c r="F105" s="26"/>
    </row>
    <row r="106" spans="1:10" x14ac:dyDescent="0.2">
      <c r="A106" s="49" t="s">
        <v>43</v>
      </c>
      <c r="B106" s="52" t="s">
        <v>120</v>
      </c>
      <c r="C106" s="24" t="s">
        <v>17</v>
      </c>
      <c r="D106" s="25"/>
      <c r="E106" s="26"/>
      <c r="F106" s="26"/>
    </row>
    <row r="107" spans="1:10" x14ac:dyDescent="0.2">
      <c r="A107" s="49"/>
      <c r="B107" s="52"/>
      <c r="C107" s="24" t="s">
        <v>14</v>
      </c>
      <c r="D107" s="25"/>
      <c r="E107" s="26"/>
      <c r="F107" s="26"/>
    </row>
    <row r="108" spans="1:10" x14ac:dyDescent="0.2">
      <c r="A108" s="49" t="s">
        <v>45</v>
      </c>
      <c r="B108" s="52" t="s">
        <v>121</v>
      </c>
      <c r="C108" s="24" t="s">
        <v>37</v>
      </c>
      <c r="D108" s="25"/>
      <c r="E108" s="26"/>
      <c r="F108" s="26"/>
    </row>
    <row r="109" spans="1:10" x14ac:dyDescent="0.2">
      <c r="A109" s="49"/>
      <c r="B109" s="52"/>
      <c r="C109" s="24" t="s">
        <v>14</v>
      </c>
      <c r="D109" s="25"/>
      <c r="E109" s="26"/>
      <c r="F109" s="26"/>
    </row>
    <row r="110" spans="1:10" x14ac:dyDescent="0.2">
      <c r="A110" s="49" t="s">
        <v>48</v>
      </c>
      <c r="B110" s="52" t="s">
        <v>122</v>
      </c>
      <c r="C110" s="24" t="s">
        <v>42</v>
      </c>
      <c r="D110" s="25"/>
      <c r="E110" s="26"/>
      <c r="F110" s="26"/>
    </row>
    <row r="111" spans="1:10" x14ac:dyDescent="0.2">
      <c r="A111" s="49"/>
      <c r="B111" s="52"/>
      <c r="C111" s="24" t="s">
        <v>123</v>
      </c>
      <c r="D111" s="25"/>
      <c r="E111" s="26"/>
      <c r="F111" s="26"/>
    </row>
    <row r="112" spans="1:10" x14ac:dyDescent="0.2">
      <c r="A112" s="51">
        <v>7</v>
      </c>
      <c r="B112" s="52" t="s">
        <v>124</v>
      </c>
      <c r="C112" s="24" t="s">
        <v>125</v>
      </c>
      <c r="D112" s="25"/>
      <c r="E112" s="26"/>
      <c r="F112" s="26"/>
    </row>
    <row r="113" spans="1:6" x14ac:dyDescent="0.2">
      <c r="A113" s="51"/>
      <c r="B113" s="52"/>
      <c r="C113" s="24" t="s">
        <v>14</v>
      </c>
      <c r="D113" s="25"/>
      <c r="E113" s="26"/>
      <c r="F113" s="26"/>
    </row>
    <row r="114" spans="1:6" s="10" customFormat="1" x14ac:dyDescent="0.2">
      <c r="A114" s="51">
        <v>8</v>
      </c>
      <c r="B114" s="52" t="s">
        <v>126</v>
      </c>
      <c r="C114" s="24" t="s">
        <v>37</v>
      </c>
      <c r="D114" s="25"/>
      <c r="E114" s="26"/>
      <c r="F114" s="26"/>
    </row>
    <row r="115" spans="1:6" s="10" customFormat="1" x14ac:dyDescent="0.2">
      <c r="A115" s="51"/>
      <c r="B115" s="52"/>
      <c r="C115" s="24" t="s">
        <v>14</v>
      </c>
      <c r="D115" s="25"/>
      <c r="E115" s="26"/>
      <c r="F115" s="26"/>
    </row>
    <row r="116" spans="1:6" x14ac:dyDescent="0.2">
      <c r="A116" s="51">
        <v>9</v>
      </c>
      <c r="B116" s="52" t="s">
        <v>127</v>
      </c>
      <c r="C116" s="24" t="s">
        <v>128</v>
      </c>
      <c r="D116" s="25"/>
      <c r="E116" s="26"/>
      <c r="F116" s="26"/>
    </row>
    <row r="117" spans="1:6" x14ac:dyDescent="0.2">
      <c r="A117" s="51"/>
      <c r="B117" s="52"/>
      <c r="C117" s="24" t="s">
        <v>14</v>
      </c>
      <c r="D117" s="25"/>
      <c r="E117" s="26"/>
      <c r="F117" s="26"/>
    </row>
    <row r="118" spans="1:6" x14ac:dyDescent="0.2">
      <c r="A118" s="13" t="s">
        <v>56</v>
      </c>
      <c r="B118" s="8" t="s">
        <v>129</v>
      </c>
      <c r="C118" s="24" t="s">
        <v>14</v>
      </c>
      <c r="D118" s="25">
        <f>F118</f>
        <v>704.928</v>
      </c>
      <c r="E118" s="26"/>
      <c r="F118" s="27">
        <v>704.928</v>
      </c>
    </row>
    <row r="119" spans="1:6" x14ac:dyDescent="0.2">
      <c r="A119" s="13" t="s">
        <v>130</v>
      </c>
      <c r="B119" s="12" t="s">
        <v>131</v>
      </c>
      <c r="C119" s="24" t="s">
        <v>14</v>
      </c>
      <c r="D119" s="25">
        <f t="shared" ref="D119:D125" si="10">F119</f>
        <v>0</v>
      </c>
      <c r="E119" s="26"/>
      <c r="F119" s="27">
        <f>'[3]3 кв.'!I173+'[3]1 полугод. (2)'!I174</f>
        <v>0</v>
      </c>
    </row>
    <row r="120" spans="1:6" x14ac:dyDescent="0.2">
      <c r="A120" s="13" t="s">
        <v>58</v>
      </c>
      <c r="B120" s="8" t="s">
        <v>132</v>
      </c>
      <c r="C120" s="24" t="s">
        <v>14</v>
      </c>
      <c r="D120" s="25">
        <f t="shared" si="10"/>
        <v>0</v>
      </c>
      <c r="E120" s="26"/>
      <c r="F120" s="27">
        <f>'[3]3 кв.'!I174+'[3]1 полугод. (2)'!I175</f>
        <v>0</v>
      </c>
    </row>
    <row r="121" spans="1:6" x14ac:dyDescent="0.2">
      <c r="A121" s="13" t="s">
        <v>60</v>
      </c>
      <c r="B121" s="8" t="s">
        <v>133</v>
      </c>
      <c r="C121" s="24" t="s">
        <v>14</v>
      </c>
      <c r="D121" s="25">
        <f t="shared" si="10"/>
        <v>0</v>
      </c>
      <c r="E121" s="26"/>
      <c r="F121" s="27">
        <f>'[3]3 кв.'!I175+'[3]1 полугод. (2)'!I176</f>
        <v>0</v>
      </c>
    </row>
    <row r="122" spans="1:6" x14ac:dyDescent="0.2">
      <c r="A122" s="6">
        <v>13</v>
      </c>
      <c r="B122" s="8" t="s">
        <v>134</v>
      </c>
      <c r="C122" s="24" t="s">
        <v>14</v>
      </c>
      <c r="D122" s="25">
        <f t="shared" si="10"/>
        <v>0</v>
      </c>
      <c r="E122" s="26"/>
      <c r="F122" s="27">
        <f>'[3]3 кв.'!I176+'[3]1 полугод. (2)'!I177</f>
        <v>0</v>
      </c>
    </row>
    <row r="123" spans="1:6" x14ac:dyDescent="0.2">
      <c r="A123" s="6">
        <v>14</v>
      </c>
      <c r="B123" s="8" t="s">
        <v>135</v>
      </c>
      <c r="C123" s="24"/>
      <c r="D123" s="25">
        <f t="shared" si="10"/>
        <v>0</v>
      </c>
      <c r="E123" s="26"/>
      <c r="F123" s="27">
        <f>'[3]3 кв.'!I177+'[3]1 полугод. (2)'!I178</f>
        <v>0</v>
      </c>
    </row>
    <row r="124" spans="1:6" x14ac:dyDescent="0.2">
      <c r="A124" s="13" t="s">
        <v>66</v>
      </c>
      <c r="B124" s="8" t="s">
        <v>136</v>
      </c>
      <c r="C124" s="24" t="s">
        <v>14</v>
      </c>
      <c r="D124" s="25">
        <f t="shared" si="10"/>
        <v>0</v>
      </c>
      <c r="E124" s="26"/>
      <c r="F124" s="27">
        <f>'[3]3 кв.'!I178+'[3]1 полугод. (2)'!I179</f>
        <v>0</v>
      </c>
    </row>
    <row r="125" spans="1:6" x14ac:dyDescent="0.2">
      <c r="A125" s="28">
        <v>16</v>
      </c>
      <c r="B125" s="8" t="s">
        <v>137</v>
      </c>
      <c r="C125" s="24" t="s">
        <v>14</v>
      </c>
      <c r="D125" s="25">
        <f t="shared" si="10"/>
        <v>16684.870999999999</v>
      </c>
      <c r="E125" s="26"/>
      <c r="F125" s="27">
        <v>16684.870999999999</v>
      </c>
    </row>
    <row r="126" spans="1:6" x14ac:dyDescent="0.2">
      <c r="A126" s="13" t="s">
        <v>138</v>
      </c>
      <c r="B126" s="12" t="s">
        <v>139</v>
      </c>
      <c r="C126" s="24" t="s">
        <v>123</v>
      </c>
      <c r="D126" s="25"/>
      <c r="E126" s="26"/>
      <c r="F126" s="27"/>
    </row>
    <row r="127" spans="1:6" x14ac:dyDescent="0.2">
      <c r="A127" s="49" t="s">
        <v>140</v>
      </c>
      <c r="B127" s="50" t="s">
        <v>141</v>
      </c>
      <c r="C127" s="24" t="s">
        <v>37</v>
      </c>
      <c r="D127" s="25"/>
      <c r="E127" s="26"/>
      <c r="F127" s="26"/>
    </row>
    <row r="128" spans="1:6" x14ac:dyDescent="0.2">
      <c r="A128" s="49"/>
      <c r="B128" s="50"/>
      <c r="C128" s="24" t="s">
        <v>14</v>
      </c>
      <c r="D128" s="25"/>
      <c r="E128" s="26"/>
      <c r="F128" s="26"/>
    </row>
    <row r="129" spans="1:111" x14ac:dyDescent="0.2">
      <c r="A129" s="49" t="s">
        <v>142</v>
      </c>
      <c r="B129" s="50" t="s">
        <v>143</v>
      </c>
      <c r="C129" s="24" t="s">
        <v>37</v>
      </c>
      <c r="D129" s="25"/>
      <c r="E129" s="26"/>
      <c r="F129" s="26"/>
    </row>
    <row r="130" spans="1:111" x14ac:dyDescent="0.2">
      <c r="A130" s="49"/>
      <c r="B130" s="50"/>
      <c r="C130" s="24" t="s">
        <v>144</v>
      </c>
      <c r="D130" s="25"/>
      <c r="E130" s="26"/>
      <c r="F130" s="26"/>
    </row>
    <row r="131" spans="1:111" x14ac:dyDescent="0.2">
      <c r="A131" s="49" t="s">
        <v>145</v>
      </c>
      <c r="B131" s="50" t="s">
        <v>146</v>
      </c>
      <c r="C131" s="24" t="s">
        <v>37</v>
      </c>
      <c r="D131" s="25"/>
      <c r="E131" s="26"/>
      <c r="F131" s="26"/>
    </row>
    <row r="132" spans="1:111" x14ac:dyDescent="0.2">
      <c r="A132" s="49"/>
      <c r="B132" s="50"/>
      <c r="C132" s="24" t="s">
        <v>14</v>
      </c>
      <c r="D132" s="25"/>
      <c r="E132" s="26"/>
      <c r="F132" s="26"/>
    </row>
    <row r="133" spans="1:111" x14ac:dyDescent="0.2">
      <c r="A133" s="49" t="s">
        <v>147</v>
      </c>
      <c r="B133" s="50" t="s">
        <v>148</v>
      </c>
      <c r="C133" s="24" t="s">
        <v>37</v>
      </c>
      <c r="D133" s="25"/>
      <c r="E133" s="26"/>
      <c r="F133" s="26"/>
    </row>
    <row r="134" spans="1:111" x14ac:dyDescent="0.2">
      <c r="A134" s="49"/>
      <c r="B134" s="50"/>
      <c r="C134" s="24" t="s">
        <v>14</v>
      </c>
      <c r="D134" s="25"/>
      <c r="E134" s="26"/>
      <c r="F134" s="26"/>
    </row>
    <row r="135" spans="1:111" x14ac:dyDescent="0.2">
      <c r="A135" s="13" t="s">
        <v>70</v>
      </c>
      <c r="B135" s="12" t="s">
        <v>149</v>
      </c>
      <c r="C135" s="24" t="s">
        <v>14</v>
      </c>
      <c r="D135" s="29"/>
      <c r="E135" s="30"/>
      <c r="F135" s="24"/>
    </row>
    <row r="136" spans="1:111" s="35" customFormat="1" ht="13.5" thickBot="1" x14ac:dyDescent="0.25">
      <c r="A136" s="31" t="s">
        <v>150</v>
      </c>
      <c r="B136" s="32" t="s">
        <v>151</v>
      </c>
      <c r="C136" s="33" t="s">
        <v>14</v>
      </c>
      <c r="D136" s="29"/>
      <c r="E136" s="30"/>
      <c r="F136" s="2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</row>
    <row r="137" spans="1:111" x14ac:dyDescent="0.2">
      <c r="A137" s="13" t="s">
        <v>73</v>
      </c>
      <c r="B137" s="8" t="s">
        <v>152</v>
      </c>
      <c r="C137" s="24" t="s">
        <v>37</v>
      </c>
      <c r="D137" s="25">
        <f>E137</f>
        <v>3816</v>
      </c>
      <c r="E137" s="25">
        <f>E145+E147+E149+E151</f>
        <v>3816</v>
      </c>
      <c r="F137" s="25"/>
    </row>
    <row r="138" spans="1:111" x14ac:dyDescent="0.2">
      <c r="A138" s="13"/>
      <c r="B138" s="8" t="s">
        <v>153</v>
      </c>
      <c r="C138" s="24" t="s">
        <v>14</v>
      </c>
      <c r="D138" s="36">
        <f t="shared" ref="D138" si="11">E138</f>
        <v>202.04266666666669</v>
      </c>
      <c r="E138" s="36">
        <f>E146+E148+E150+E152</f>
        <v>202.04266666666669</v>
      </c>
      <c r="F138" s="25"/>
    </row>
    <row r="139" spans="1:111" x14ac:dyDescent="0.2">
      <c r="A139" s="49" t="s">
        <v>154</v>
      </c>
      <c r="B139" s="50" t="s">
        <v>155</v>
      </c>
      <c r="C139" s="24" t="s">
        <v>37</v>
      </c>
      <c r="D139" s="25"/>
      <c r="E139" s="25"/>
      <c r="F139" s="25"/>
    </row>
    <row r="140" spans="1:111" x14ac:dyDescent="0.2">
      <c r="A140" s="49"/>
      <c r="B140" s="50"/>
      <c r="C140" s="24" t="s">
        <v>14</v>
      </c>
      <c r="D140" s="25"/>
      <c r="E140" s="25"/>
      <c r="F140" s="25"/>
    </row>
    <row r="141" spans="1:111" x14ac:dyDescent="0.2">
      <c r="A141" s="49" t="s">
        <v>156</v>
      </c>
      <c r="B141" s="50" t="s">
        <v>157</v>
      </c>
      <c r="C141" s="24" t="s">
        <v>37</v>
      </c>
      <c r="D141" s="25"/>
      <c r="E141" s="25"/>
      <c r="F141" s="25"/>
    </row>
    <row r="142" spans="1:111" x14ac:dyDescent="0.2">
      <c r="A142" s="49"/>
      <c r="B142" s="50"/>
      <c r="C142" s="24" t="s">
        <v>14</v>
      </c>
      <c r="D142" s="25"/>
      <c r="E142" s="25"/>
      <c r="F142" s="25"/>
    </row>
    <row r="143" spans="1:111" x14ac:dyDescent="0.2">
      <c r="A143" s="49" t="s">
        <v>158</v>
      </c>
      <c r="B143" s="50" t="s">
        <v>159</v>
      </c>
      <c r="C143" s="24" t="s">
        <v>37</v>
      </c>
      <c r="D143" s="25"/>
      <c r="E143" s="25"/>
      <c r="F143" s="25"/>
    </row>
    <row r="144" spans="1:111" x14ac:dyDescent="0.2">
      <c r="A144" s="49"/>
      <c r="B144" s="50"/>
      <c r="C144" s="24" t="s">
        <v>14</v>
      </c>
      <c r="D144" s="25"/>
      <c r="E144" s="25"/>
      <c r="F144" s="25"/>
    </row>
    <row r="145" spans="1:6" x14ac:dyDescent="0.2">
      <c r="A145" s="49" t="s">
        <v>160</v>
      </c>
      <c r="B145" s="50" t="s">
        <v>161</v>
      </c>
      <c r="C145" s="24" t="s">
        <v>37</v>
      </c>
      <c r="D145" s="25">
        <v>960</v>
      </c>
      <c r="E145" s="25">
        <v>960</v>
      </c>
      <c r="F145" s="36"/>
    </row>
    <row r="146" spans="1:6" x14ac:dyDescent="0.2">
      <c r="A146" s="49"/>
      <c r="B146" s="50"/>
      <c r="C146" s="24" t="s">
        <v>14</v>
      </c>
      <c r="D146" s="36">
        <v>50.809333333333328</v>
      </c>
      <c r="E146" s="36">
        <v>50.809333333333328</v>
      </c>
      <c r="F146" s="36"/>
    </row>
    <row r="147" spans="1:6" x14ac:dyDescent="0.2">
      <c r="A147" s="49" t="s">
        <v>162</v>
      </c>
      <c r="B147" s="50" t="s">
        <v>163</v>
      </c>
      <c r="C147" s="24" t="s">
        <v>37</v>
      </c>
      <c r="D147" s="25">
        <v>2033</v>
      </c>
      <c r="E147" s="25">
        <v>2033</v>
      </c>
      <c r="F147" s="36"/>
    </row>
    <row r="148" spans="1:6" x14ac:dyDescent="0.2">
      <c r="A148" s="49"/>
      <c r="B148" s="50"/>
      <c r="C148" s="24" t="s">
        <v>14</v>
      </c>
      <c r="D148" s="36">
        <v>107.76666666666668</v>
      </c>
      <c r="E148" s="36">
        <v>107.76666666666668</v>
      </c>
      <c r="F148" s="36"/>
    </row>
    <row r="149" spans="1:6" x14ac:dyDescent="0.2">
      <c r="A149" s="49" t="s">
        <v>164</v>
      </c>
      <c r="B149" s="50" t="s">
        <v>165</v>
      </c>
      <c r="C149" s="24" t="s">
        <v>37</v>
      </c>
      <c r="D149" s="25">
        <v>393</v>
      </c>
      <c r="E149" s="25">
        <v>393</v>
      </c>
      <c r="F149" s="36"/>
    </row>
    <row r="150" spans="1:6" x14ac:dyDescent="0.2">
      <c r="A150" s="49"/>
      <c r="B150" s="50"/>
      <c r="C150" s="24" t="s">
        <v>14</v>
      </c>
      <c r="D150" s="36">
        <v>20.846666666666671</v>
      </c>
      <c r="E150" s="36">
        <v>20.846666666666671</v>
      </c>
      <c r="F150" s="36"/>
    </row>
    <row r="151" spans="1:6" x14ac:dyDescent="0.2">
      <c r="A151" s="49" t="s">
        <v>166</v>
      </c>
      <c r="B151" s="50" t="s">
        <v>167</v>
      </c>
      <c r="C151" s="24" t="s">
        <v>37</v>
      </c>
      <c r="D151" s="25">
        <v>430</v>
      </c>
      <c r="E151" s="25">
        <v>430</v>
      </c>
      <c r="F151" s="36"/>
    </row>
    <row r="152" spans="1:6" x14ac:dyDescent="0.2">
      <c r="A152" s="49"/>
      <c r="B152" s="50"/>
      <c r="C152" s="24" t="s">
        <v>14</v>
      </c>
      <c r="D152" s="36">
        <v>22.62</v>
      </c>
      <c r="E152" s="36">
        <v>22.62</v>
      </c>
      <c r="F152" s="36"/>
    </row>
    <row r="153" spans="1:6" x14ac:dyDescent="0.2">
      <c r="A153" s="49" t="s">
        <v>168</v>
      </c>
      <c r="B153" s="50" t="s">
        <v>169</v>
      </c>
      <c r="C153" s="24" t="s">
        <v>37</v>
      </c>
      <c r="D153" s="25"/>
      <c r="E153" s="25"/>
      <c r="F153" s="25"/>
    </row>
    <row r="154" spans="1:6" x14ac:dyDescent="0.2">
      <c r="A154" s="49"/>
      <c r="B154" s="50"/>
      <c r="C154" s="24" t="s">
        <v>14</v>
      </c>
      <c r="D154" s="25"/>
      <c r="E154" s="25"/>
      <c r="F154" s="25"/>
    </row>
    <row r="155" spans="1:6" x14ac:dyDescent="0.2">
      <c r="A155" s="2"/>
      <c r="B155" s="2"/>
      <c r="C155" s="2"/>
      <c r="D155" s="2"/>
      <c r="E155" s="2"/>
      <c r="F155" s="2"/>
    </row>
    <row r="156" spans="1:6" x14ac:dyDescent="0.2">
      <c r="A156" s="2"/>
      <c r="B156" s="1" t="s">
        <v>170</v>
      </c>
      <c r="D156" s="1" t="s">
        <v>171</v>
      </c>
    </row>
    <row r="158" spans="1:6" x14ac:dyDescent="0.2">
      <c r="B158" s="1" t="s">
        <v>172</v>
      </c>
      <c r="D158" s="1" t="s">
        <v>173</v>
      </c>
    </row>
  </sheetData>
  <mergeCells count="122">
    <mergeCell ref="A13:A15"/>
    <mergeCell ref="A16:A17"/>
    <mergeCell ref="B16:B17"/>
    <mergeCell ref="A18:A19"/>
    <mergeCell ref="B18:B19"/>
    <mergeCell ref="A21:A22"/>
    <mergeCell ref="B21:B22"/>
    <mergeCell ref="A7:F7"/>
    <mergeCell ref="A8:F8"/>
    <mergeCell ref="A10:A11"/>
    <mergeCell ref="B10:B11"/>
    <mergeCell ref="C10:C11"/>
    <mergeCell ref="D10:F10"/>
    <mergeCell ref="A29:A30"/>
    <mergeCell ref="B29:B30"/>
    <mergeCell ref="A32:A33"/>
    <mergeCell ref="B32:B33"/>
    <mergeCell ref="A34:A35"/>
    <mergeCell ref="B34:B35"/>
    <mergeCell ref="A23:A24"/>
    <mergeCell ref="B23:B24"/>
    <mergeCell ref="A25:A26"/>
    <mergeCell ref="B25:B26"/>
    <mergeCell ref="A27:A28"/>
    <mergeCell ref="B27:B28"/>
    <mergeCell ref="A43:A44"/>
    <mergeCell ref="B43:B44"/>
    <mergeCell ref="A45:A46"/>
    <mergeCell ref="B45:B46"/>
    <mergeCell ref="A47:A48"/>
    <mergeCell ref="B47:B48"/>
    <mergeCell ref="A36:A38"/>
    <mergeCell ref="B36:B38"/>
    <mergeCell ref="A39:A40"/>
    <mergeCell ref="B39:B40"/>
    <mergeCell ref="A41:A42"/>
    <mergeCell ref="B41:B42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67:A68"/>
    <mergeCell ref="B67:B68"/>
    <mergeCell ref="A69:A70"/>
    <mergeCell ref="B69:B70"/>
    <mergeCell ref="A72:A73"/>
    <mergeCell ref="B72:B73"/>
    <mergeCell ref="A61:A62"/>
    <mergeCell ref="B61:B62"/>
    <mergeCell ref="A63:A64"/>
    <mergeCell ref="B63:B64"/>
    <mergeCell ref="A65:A66"/>
    <mergeCell ref="B65:B66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99:F99"/>
    <mergeCell ref="A100:A101"/>
    <mergeCell ref="B100:B101"/>
    <mergeCell ref="A102:A103"/>
    <mergeCell ref="B102:B103"/>
    <mergeCell ref="A104:A105"/>
    <mergeCell ref="B104:B105"/>
    <mergeCell ref="A87:A88"/>
    <mergeCell ref="B87:B88"/>
    <mergeCell ref="A89:A90"/>
    <mergeCell ref="B89:B90"/>
    <mergeCell ref="A91:A92"/>
    <mergeCell ref="B91:B92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33:A134"/>
    <mergeCell ref="B133:B134"/>
    <mergeCell ref="A139:A140"/>
    <mergeCell ref="B139:B140"/>
    <mergeCell ref="A141:A142"/>
    <mergeCell ref="B141:B142"/>
    <mergeCell ref="A127:A128"/>
    <mergeCell ref="B127:B128"/>
    <mergeCell ref="A129:A130"/>
    <mergeCell ref="B129:B130"/>
    <mergeCell ref="A131:A132"/>
    <mergeCell ref="B131:B132"/>
    <mergeCell ref="A149:A150"/>
    <mergeCell ref="B149:B150"/>
    <mergeCell ref="A151:A152"/>
    <mergeCell ref="B151:B152"/>
    <mergeCell ref="A153:A154"/>
    <mergeCell ref="B153:B154"/>
    <mergeCell ref="A143:A144"/>
    <mergeCell ref="B143:B144"/>
    <mergeCell ref="A145:A146"/>
    <mergeCell ref="B145:B146"/>
    <mergeCell ref="A147:A148"/>
    <mergeCell ref="B147:B148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cp:lastPrinted>2018-02-07T08:13:39Z</cp:lastPrinted>
  <dcterms:created xsi:type="dcterms:W3CDTF">2018-01-25T12:49:18Z</dcterms:created>
  <dcterms:modified xsi:type="dcterms:W3CDTF">2018-04-17T14:59:36Z</dcterms:modified>
</cp:coreProperties>
</file>