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.кл. III кв" sheetId="1" r:id="rId1"/>
  </sheets>
  <calcPr calcId="125725"/>
</workbook>
</file>

<file path=xl/calcChain.xml><?xml version="1.0" encoding="utf-8"?>
<calcChain xmlns="http://schemas.openxmlformats.org/spreadsheetml/2006/main">
  <c r="E18" i="1"/>
  <c r="E131"/>
  <c r="E129"/>
  <c r="E128"/>
  <c r="E126"/>
  <c r="E125"/>
  <c r="E123"/>
  <c r="E122"/>
  <c r="E120"/>
  <c r="E119"/>
  <c r="E117"/>
  <c r="E116"/>
  <c r="E114"/>
  <c r="F113"/>
  <c r="F111"/>
  <c r="F110"/>
  <c r="F108"/>
  <c r="F107"/>
  <c r="F105"/>
  <c r="F104"/>
  <c r="F102"/>
  <c r="F101"/>
  <c r="F99"/>
  <c r="F98"/>
  <c r="F96"/>
  <c r="F95"/>
  <c r="F92"/>
  <c r="F90" l="1"/>
  <c r="F89"/>
  <c r="F87"/>
  <c r="F86"/>
  <c r="F84"/>
  <c r="F83"/>
  <c r="F81"/>
  <c r="F80"/>
  <c r="F78"/>
  <c r="F77"/>
  <c r="F75"/>
  <c r="F74"/>
  <c r="F72"/>
  <c r="F71"/>
  <c r="F69"/>
  <c r="F68"/>
  <c r="F66"/>
  <c r="E65"/>
  <c r="E63"/>
  <c r="E62"/>
  <c r="E60"/>
  <c r="E59"/>
  <c r="E57"/>
  <c r="E56"/>
  <c r="E54"/>
  <c r="E53"/>
  <c r="E51"/>
  <c r="E50"/>
  <c r="E48"/>
  <c r="E47"/>
  <c r="E45"/>
  <c r="F44"/>
  <c r="F42"/>
  <c r="F41"/>
  <c r="F39"/>
  <c r="F38"/>
  <c r="F36"/>
  <c r="F35"/>
  <c r="F33"/>
  <c r="F32"/>
  <c r="F30"/>
  <c r="F29"/>
  <c r="F27"/>
  <c r="F26"/>
  <c r="F24"/>
  <c r="F23"/>
  <c r="F21"/>
  <c r="E15"/>
  <c r="E20"/>
  <c r="E17"/>
  <c r="E14"/>
  <c r="E12"/>
  <c r="E11"/>
  <c r="E9"/>
  <c r="D130" l="1"/>
  <c r="D127"/>
  <c r="D124"/>
  <c r="D121"/>
  <c r="D118"/>
  <c r="D115"/>
  <c r="D112"/>
  <c r="D109"/>
  <c r="D106"/>
  <c r="D103"/>
  <c r="D100"/>
  <c r="D97"/>
  <c r="D94"/>
  <c r="D91"/>
  <c r="D88"/>
  <c r="D85"/>
  <c r="D82"/>
  <c r="D79"/>
  <c r="D76"/>
  <c r="D73"/>
  <c r="D70"/>
  <c r="D67"/>
  <c r="D64"/>
  <c r="D61"/>
  <c r="D58"/>
  <c r="D55"/>
  <c r="D52"/>
  <c r="D49"/>
  <c r="D46"/>
  <c r="D43"/>
  <c r="D40"/>
  <c r="D37"/>
  <c r="D34"/>
  <c r="D31"/>
  <c r="D28"/>
  <c r="D25"/>
  <c r="D19"/>
  <c r="D16"/>
  <c r="D13"/>
  <c r="D131"/>
  <c r="D129"/>
  <c r="D128"/>
  <c r="D126"/>
  <c r="D125"/>
  <c r="D123"/>
  <c r="D122"/>
  <c r="D120"/>
  <c r="D119"/>
  <c r="D117"/>
  <c r="D116"/>
  <c r="D114"/>
  <c r="D113"/>
  <c r="D111"/>
  <c r="D110"/>
  <c r="D108"/>
  <c r="D107"/>
  <c r="D105"/>
  <c r="D104"/>
  <c r="D102"/>
  <c r="D101"/>
  <c r="D99"/>
  <c r="D98"/>
  <c r="D96"/>
  <c r="D95"/>
  <c r="D93"/>
  <c r="D92"/>
  <c r="D90"/>
  <c r="D89"/>
  <c r="D87"/>
  <c r="D86"/>
  <c r="D84"/>
  <c r="D83"/>
  <c r="D81"/>
  <c r="D80"/>
  <c r="D78"/>
  <c r="D77"/>
  <c r="D75"/>
  <c r="D74"/>
  <c r="D72"/>
  <c r="D71"/>
  <c r="D69"/>
  <c r="D68"/>
  <c r="D66"/>
  <c r="D65"/>
  <c r="D63"/>
  <c r="D62"/>
  <c r="D60"/>
  <c r="D59"/>
  <c r="D57"/>
  <c r="D56"/>
  <c r="D54"/>
  <c r="D53"/>
  <c r="D51"/>
  <c r="D50"/>
  <c r="D48"/>
  <c r="D47"/>
  <c r="D45"/>
  <c r="D44"/>
  <c r="D42"/>
  <c r="D41"/>
  <c r="D39"/>
  <c r="D38"/>
  <c r="D36"/>
  <c r="D35"/>
  <c r="D33"/>
  <c r="D32"/>
  <c r="D30"/>
  <c r="D29"/>
  <c r="D27"/>
  <c r="D26"/>
  <c r="D24"/>
  <c r="D23"/>
  <c r="D22"/>
  <c r="D21"/>
  <c r="D20"/>
  <c r="D18"/>
  <c r="D17"/>
  <c r="D15"/>
  <c r="D14"/>
  <c r="D12"/>
  <c r="D11"/>
  <c r="D10"/>
  <c r="D9"/>
  <c r="F8"/>
  <c r="E8"/>
  <c r="F7"/>
  <c r="E7"/>
  <c r="F6"/>
  <c r="E6"/>
  <c r="D7" l="1"/>
  <c r="D8"/>
  <c r="D6"/>
</calcChain>
</file>

<file path=xl/sharedStrings.xml><?xml version="1.0" encoding="utf-8"?>
<sst xmlns="http://schemas.openxmlformats.org/spreadsheetml/2006/main" count="219" uniqueCount="96">
  <si>
    <t>Код</t>
  </si>
  <si>
    <t>Всего</t>
  </si>
  <si>
    <t>хоз.сп.</t>
  </si>
  <si>
    <t>подр.сп</t>
  </si>
  <si>
    <t>5</t>
  </si>
  <si>
    <t>Косметический ремонт (А.П.)</t>
  </si>
  <si>
    <t>т.кв.м</t>
  </si>
  <si>
    <t xml:space="preserve"> лестничных клеток</t>
  </si>
  <si>
    <t>л/кл</t>
  </si>
  <si>
    <t>т.руб.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</si>
  <si>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</si>
  <si>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</si>
  <si>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</si>
  <si>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</si>
  <si>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</si>
  <si>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</si>
  <si>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</si>
  <si>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</si>
  <si>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</si>
  <si>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</si>
  <si>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</si>
  <si>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</si>
  <si>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</si>
  <si>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</si>
  <si>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</si>
  <si>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</si>
  <si>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</si>
  <si>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</si>
  <si>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</si>
  <si>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</si>
  <si>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</si>
  <si>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</si>
  <si>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</si>
  <si>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</si>
  <si>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</si>
  <si>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</si>
  <si>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</si>
  <si>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</si>
  <si>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</si>
  <si>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</si>
  <si>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</si>
  <si>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</si>
  <si>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</si>
  <si>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</si>
  <si>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</si>
  <si>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</si>
  <si>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</si>
  <si>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</si>
  <si>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</si>
  <si>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</si>
  <si>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</si>
  <si>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Адрес</t>
  </si>
  <si>
    <t>Ед.изм.</t>
  </si>
  <si>
    <t xml:space="preserve">Адресная программа выполнения косметического ремонта лестничных клеток  </t>
  </si>
  <si>
    <t xml:space="preserve">  за III квартал  2015 года по ООО "ЖКС №1 Василеостровского района"  </t>
  </si>
  <si>
    <t>Канареечная ул. д.10, №1</t>
  </si>
  <si>
    <t>Морская наб. д.15, №29 (с лифтами)</t>
  </si>
  <si>
    <t>Малый пр. д.75, №4</t>
  </si>
  <si>
    <t>Наличная ул. д.29, №1</t>
  </si>
  <si>
    <t>Наличная ул. д.29, №4</t>
  </si>
  <si>
    <t>Наличная ул. д.29, №5</t>
  </si>
  <si>
    <t>Гаванская ул. д.11, №3</t>
  </si>
  <si>
    <t>Гаванская ул. д.16, №1</t>
  </si>
  <si>
    <t>Кораблестроителей ул. д.16, №4</t>
  </si>
  <si>
    <t>Наличная ул. д.21, №3</t>
  </si>
  <si>
    <t>Наличная ул. д.21, №4</t>
  </si>
  <si>
    <t>Средний пр. д.99/18, №3</t>
  </si>
  <si>
    <t>Средний пр. д.99/18, №4</t>
  </si>
  <si>
    <t>Наличная ул. д.35 к.3, №1</t>
  </si>
  <si>
    <t>Наличная ул. д.35 к.3, №3</t>
  </si>
  <si>
    <t>Средний пр. д.98, №3</t>
  </si>
  <si>
    <t>Средний пр. д.98, №2</t>
  </si>
  <si>
    <t>Опочинина ул. д.21, №4</t>
  </si>
  <si>
    <t>Опочинина ул. д.21, №1</t>
  </si>
  <si>
    <t>Среднегаванский пр. д.3, №2</t>
  </si>
  <si>
    <t>Среднегаванский пр. д.3, №1</t>
  </si>
  <si>
    <t>Карташихина ул. д.10/97, №3</t>
  </si>
  <si>
    <t>ул. Нахимова д.14/41Б, №6</t>
  </si>
  <si>
    <t>ул. Нахимова д.14/41Б, №7</t>
  </si>
  <si>
    <t>Карташихина ул. д.10/97, №1</t>
  </si>
  <si>
    <t>Гаванская ул. д.4, №2</t>
  </si>
  <si>
    <t>ул. Шевченко д.16, №2</t>
  </si>
  <si>
    <t>Морская наб. д.15, №29 (без лифтов)</t>
  </si>
  <si>
    <t>Наличная ул. д.37 к.2, №3</t>
  </si>
  <si>
    <t>Наличная ул. д.37 к.2, №4</t>
  </si>
  <si>
    <t>ул. Нахимова д.14/41Б, №5</t>
  </si>
  <si>
    <t>ул. Шевченко д.29, №4</t>
  </si>
  <si>
    <t>Детская ул. д.11, №1</t>
  </si>
  <si>
    <t>Детская ул. д.17, №1</t>
  </si>
  <si>
    <t>Детская ул. д.17, №2</t>
  </si>
  <si>
    <t>Морская наб. д.15, №5</t>
  </si>
  <si>
    <t>Морская наб. д.15, №8</t>
  </si>
  <si>
    <t>Мичманская ул. д.2, №1 (без лифтов)</t>
  </si>
  <si>
    <t>Гаванская ул. д.19/100, №4</t>
  </si>
  <si>
    <t>Гаванская ул. д.19/100, №5</t>
  </si>
  <si>
    <t>Мичманская ул. д.2, №1 (с лифтами)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</si>
</sst>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[Red]#,##0.00"/>
  </numFmts>
  <fonts count="10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5" fillId="0" borderId="1" xfId="0" applyFont="1" applyFill="1" applyBorder="1" applyAlignment="1"/>
    <xf numFmtId="2" fontId="4" fillId="0" borderId="0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31"/>
  <sheetViews>
    <sheetView tabSelected="1" zoomScaleNormal="100" workbookViewId="0">
      <selection activeCell="I16" sqref="I16"/>
    </sheetView>
  </sheetViews>
  <sheetFormatPr defaultColWidth="13.5703125" defaultRowHeight="15"/>
  <cols>
    <col min="1" max="1" width="8.5703125" style="22" customWidth="1"/>
    <col min="2" max="2" width="43.28515625" style="21" customWidth="1"/>
    <col min="3" max="3" width="9.42578125" style="7" customWidth="1"/>
    <col min="4" max="4" width="15.85546875" style="21" customWidth="1"/>
    <col min="5" max="6" width="15.7109375" style="21" customWidth="1"/>
    <col min="7" max="16384" width="13.5703125" style="6"/>
  </cols>
  <sheetData>
    <row r="1" spans="1:11">
      <c r="A1" s="7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1" customHeight="1">
      <c r="A2" s="33" t="s">
        <v>53</v>
      </c>
      <c r="B2" s="33"/>
      <c r="C2" s="33"/>
      <c r="D2" s="33"/>
      <c r="E2" s="33"/>
      <c r="F2" s="33"/>
      <c r="G2" s="5"/>
      <c r="H2" s="5"/>
      <c r="I2" s="5"/>
      <c r="J2" s="5"/>
      <c r="K2" s="5"/>
    </row>
    <row r="3" spans="1:11" ht="21" customHeight="1">
      <c r="A3" s="33" t="s">
        <v>54</v>
      </c>
      <c r="B3" s="33"/>
      <c r="C3" s="33"/>
      <c r="D3" s="33"/>
      <c r="E3" s="33"/>
      <c r="F3" s="33"/>
      <c r="G3" s="5"/>
      <c r="H3" s="5"/>
      <c r="I3" s="5"/>
      <c r="J3" s="5"/>
      <c r="K3" s="5"/>
    </row>
    <row r="4" spans="1:11">
      <c r="B4" s="7"/>
      <c r="D4" s="7"/>
      <c r="E4" s="7"/>
      <c r="F4" s="7"/>
    </row>
    <row r="5" spans="1:11" s="8" customFormat="1" ht="27" customHeight="1">
      <c r="A5" s="1" t="s">
        <v>0</v>
      </c>
      <c r="B5" s="2" t="s">
        <v>51</v>
      </c>
      <c r="C5" s="2" t="s">
        <v>52</v>
      </c>
      <c r="D5" s="34" t="s">
        <v>1</v>
      </c>
      <c r="E5" s="3" t="s">
        <v>2</v>
      </c>
      <c r="F5" s="4" t="s">
        <v>3</v>
      </c>
    </row>
    <row r="6" spans="1:11" s="8" customFormat="1">
      <c r="A6" s="32" t="s">
        <v>4</v>
      </c>
      <c r="B6" s="24" t="s">
        <v>5</v>
      </c>
      <c r="C6" s="25" t="s">
        <v>6</v>
      </c>
      <c r="D6" s="26">
        <f>E6+F6</f>
        <v>24087</v>
      </c>
      <c r="E6" s="26">
        <f t="shared" ref="E6:F8" si="0">E9+E12+E15+E18+E21+E24+E27+E30+E33+E36+E39+E42+E45+E48+E51+E54+E57+E60+E63+E66+E69+E72+E75+E78+E81+E84+E87+E90+E93+E96+E99+E102+E105+E108+E111+E114+E117+E120+E123+E126+E129</f>
        <v>4973</v>
      </c>
      <c r="F6" s="26">
        <f t="shared" si="0"/>
        <v>19114</v>
      </c>
    </row>
    <row r="7" spans="1:11" s="8" customFormat="1">
      <c r="A7" s="32"/>
      <c r="B7" s="24" t="s">
        <v>7</v>
      </c>
      <c r="C7" s="25" t="s">
        <v>8</v>
      </c>
      <c r="D7" s="27">
        <f>E7+F7</f>
        <v>41</v>
      </c>
      <c r="E7" s="27">
        <f t="shared" si="0"/>
        <v>17</v>
      </c>
      <c r="F7" s="27">
        <f t="shared" si="0"/>
        <v>24</v>
      </c>
    </row>
    <row r="8" spans="1:11" s="8" customFormat="1">
      <c r="A8" s="32"/>
      <c r="B8" s="24"/>
      <c r="C8" s="25" t="s">
        <v>9</v>
      </c>
      <c r="D8" s="31">
        <f>E8+F8</f>
        <v>7636422</v>
      </c>
      <c r="E8" s="31">
        <f t="shared" si="0"/>
        <v>2117044</v>
      </c>
      <c r="F8" s="31">
        <f t="shared" si="0"/>
        <v>5519378</v>
      </c>
    </row>
    <row r="9" spans="1:11" s="8" customFormat="1">
      <c r="A9" s="23" t="s">
        <v>10</v>
      </c>
      <c r="B9" s="13" t="s">
        <v>57</v>
      </c>
      <c r="C9" s="10" t="s">
        <v>6</v>
      </c>
      <c r="D9" s="35">
        <f t="shared" ref="D9:D131" si="1">E9+F9</f>
        <v>277</v>
      </c>
      <c r="E9" s="14">
        <f>0.277*1000</f>
        <v>277</v>
      </c>
      <c r="F9" s="11"/>
      <c r="H9" s="12"/>
    </row>
    <row r="10" spans="1:11" s="16" customFormat="1">
      <c r="A10" s="23"/>
      <c r="B10" s="15"/>
      <c r="C10" s="10" t="s">
        <v>8</v>
      </c>
      <c r="D10" s="36">
        <f t="shared" si="1"/>
        <v>1</v>
      </c>
      <c r="E10" s="28">
        <v>1</v>
      </c>
      <c r="F10" s="11"/>
      <c r="H10" s="12"/>
    </row>
    <row r="11" spans="1:11" s="16" customFormat="1">
      <c r="A11" s="23"/>
      <c r="B11" s="9"/>
      <c r="C11" s="10" t="s">
        <v>9</v>
      </c>
      <c r="D11" s="37">
        <f t="shared" si="1"/>
        <v>123392</v>
      </c>
      <c r="E11" s="29">
        <f>123.392*1000</f>
        <v>123392</v>
      </c>
      <c r="F11" s="11"/>
      <c r="H11" s="12"/>
    </row>
    <row r="12" spans="1:11" s="16" customFormat="1">
      <c r="A12" s="23" t="s">
        <v>11</v>
      </c>
      <c r="B12" s="13" t="s">
        <v>58</v>
      </c>
      <c r="C12" s="10" t="s">
        <v>6</v>
      </c>
      <c r="D12" s="35">
        <f t="shared" si="1"/>
        <v>290</v>
      </c>
      <c r="E12" s="14">
        <f>0.29*1000</f>
        <v>290</v>
      </c>
      <c r="F12" s="14"/>
      <c r="G12" s="17"/>
      <c r="H12" s="12"/>
    </row>
    <row r="13" spans="1:11" s="16" customFormat="1">
      <c r="A13" s="23"/>
      <c r="B13" s="18"/>
      <c r="C13" s="10" t="s">
        <v>8</v>
      </c>
      <c r="D13" s="36">
        <f t="shared" ref="D13" si="2">E13+F13</f>
        <v>1</v>
      </c>
      <c r="E13" s="28">
        <v>1</v>
      </c>
      <c r="F13" s="14"/>
      <c r="G13" s="17"/>
      <c r="H13" s="12"/>
    </row>
    <row r="14" spans="1:11" s="16" customFormat="1">
      <c r="A14" s="23"/>
      <c r="B14" s="18"/>
      <c r="C14" s="10" t="s">
        <v>9</v>
      </c>
      <c r="D14" s="37">
        <f t="shared" si="1"/>
        <v>120891</v>
      </c>
      <c r="E14" s="29">
        <f>120.891*1000</f>
        <v>120891</v>
      </c>
      <c r="F14" s="14"/>
      <c r="G14" s="17"/>
      <c r="H14" s="12"/>
    </row>
    <row r="15" spans="1:11" s="16" customFormat="1">
      <c r="A15" s="23" t="s">
        <v>12</v>
      </c>
      <c r="B15" s="13" t="s">
        <v>59</v>
      </c>
      <c r="C15" s="10" t="s">
        <v>6</v>
      </c>
      <c r="D15" s="35">
        <f t="shared" si="1"/>
        <v>290</v>
      </c>
      <c r="E15" s="14">
        <f>0.29*1000</f>
        <v>290</v>
      </c>
      <c r="F15" s="14"/>
      <c r="H15" s="17"/>
    </row>
    <row r="16" spans="1:11" s="16" customFormat="1">
      <c r="A16" s="23"/>
      <c r="B16" s="18"/>
      <c r="C16" s="10" t="s">
        <v>8</v>
      </c>
      <c r="D16" s="36">
        <f t="shared" ref="D16" si="3">E16+F16</f>
        <v>1</v>
      </c>
      <c r="E16" s="28">
        <v>1</v>
      </c>
      <c r="F16" s="14"/>
      <c r="H16" s="17"/>
    </row>
    <row r="17" spans="1:9" s="16" customFormat="1">
      <c r="A17" s="23"/>
      <c r="B17" s="18"/>
      <c r="C17" s="10" t="s">
        <v>9</v>
      </c>
      <c r="D17" s="37">
        <f t="shared" si="1"/>
        <v>120648</v>
      </c>
      <c r="E17" s="29">
        <f>120.648*1000</f>
        <v>120648</v>
      </c>
      <c r="F17" s="14"/>
      <c r="H17" s="17"/>
    </row>
    <row r="18" spans="1:9" s="16" customFormat="1">
      <c r="A18" s="23" t="s">
        <v>13</v>
      </c>
      <c r="B18" s="13" t="s">
        <v>60</v>
      </c>
      <c r="C18" s="10" t="s">
        <v>6</v>
      </c>
      <c r="D18" s="35">
        <f t="shared" si="1"/>
        <v>290</v>
      </c>
      <c r="E18" s="14">
        <f>0.29*1000</f>
        <v>290</v>
      </c>
      <c r="F18" s="14"/>
      <c r="H18" s="17"/>
    </row>
    <row r="19" spans="1:9" s="16" customFormat="1">
      <c r="A19" s="23"/>
      <c r="B19" s="18"/>
      <c r="C19" s="10" t="s">
        <v>8</v>
      </c>
      <c r="D19" s="36">
        <f t="shared" ref="D19" si="4">E19+F19</f>
        <v>1</v>
      </c>
      <c r="E19" s="28">
        <v>1</v>
      </c>
      <c r="F19" s="14"/>
      <c r="H19" s="17"/>
    </row>
    <row r="20" spans="1:9" s="16" customFormat="1">
      <c r="A20" s="23"/>
      <c r="B20" s="18"/>
      <c r="C20" s="10" t="s">
        <v>9</v>
      </c>
      <c r="D20" s="37">
        <f t="shared" si="1"/>
        <v>124027</v>
      </c>
      <c r="E20" s="29">
        <f>124.027*1000</f>
        <v>124027</v>
      </c>
      <c r="F20" s="14"/>
      <c r="H20" s="17"/>
    </row>
    <row r="21" spans="1:9" s="16" customFormat="1">
      <c r="A21" s="23" t="s">
        <v>14</v>
      </c>
      <c r="B21" s="13" t="s">
        <v>61</v>
      </c>
      <c r="C21" s="10" t="s">
        <v>6</v>
      </c>
      <c r="D21" s="35">
        <f t="shared" si="1"/>
        <v>381</v>
      </c>
      <c r="E21" s="14"/>
      <c r="F21" s="14">
        <f>0.381*1000</f>
        <v>381</v>
      </c>
      <c r="G21" s="17"/>
      <c r="H21" s="17"/>
    </row>
    <row r="22" spans="1:9" s="16" customFormat="1">
      <c r="A22" s="23"/>
      <c r="B22" s="13"/>
      <c r="C22" s="10" t="s">
        <v>8</v>
      </c>
      <c r="D22" s="36">
        <f t="shared" si="1"/>
        <v>1</v>
      </c>
      <c r="E22" s="28"/>
      <c r="F22" s="28">
        <v>1</v>
      </c>
      <c r="G22" s="17"/>
      <c r="H22" s="17"/>
    </row>
    <row r="23" spans="1:9" s="16" customFormat="1">
      <c r="A23" s="23"/>
      <c r="B23" s="18"/>
      <c r="C23" s="10" t="s">
        <v>9</v>
      </c>
      <c r="D23" s="37">
        <f t="shared" si="1"/>
        <v>110431</v>
      </c>
      <c r="E23" s="29"/>
      <c r="F23" s="29">
        <f>110.431*1000</f>
        <v>110431</v>
      </c>
      <c r="G23" s="17"/>
      <c r="H23" s="17"/>
    </row>
    <row r="24" spans="1:9" s="16" customFormat="1">
      <c r="A24" s="23" t="s">
        <v>15</v>
      </c>
      <c r="B24" s="13" t="s">
        <v>62</v>
      </c>
      <c r="C24" s="10" t="s">
        <v>6</v>
      </c>
      <c r="D24" s="35">
        <f t="shared" si="1"/>
        <v>346</v>
      </c>
      <c r="E24" s="14"/>
      <c r="F24" s="14">
        <f>0.346*1000</f>
        <v>346</v>
      </c>
      <c r="G24" s="17"/>
      <c r="H24" s="17"/>
    </row>
    <row r="25" spans="1:9" s="16" customFormat="1">
      <c r="A25" s="23"/>
      <c r="B25" s="13"/>
      <c r="C25" s="10" t="s">
        <v>8</v>
      </c>
      <c r="D25" s="36">
        <f t="shared" ref="D25" si="5">E25+F25</f>
        <v>1</v>
      </c>
      <c r="E25" s="28"/>
      <c r="F25" s="28">
        <v>1</v>
      </c>
      <c r="G25" s="17"/>
      <c r="H25" s="17"/>
    </row>
    <row r="26" spans="1:9" s="16" customFormat="1">
      <c r="A26" s="23"/>
      <c r="B26" s="18"/>
      <c r="C26" s="10" t="s">
        <v>9</v>
      </c>
      <c r="D26" s="37">
        <f t="shared" si="1"/>
        <v>115390</v>
      </c>
      <c r="E26" s="14"/>
      <c r="F26" s="29">
        <f>115.39*1000</f>
        <v>115390</v>
      </c>
      <c r="G26" s="17"/>
      <c r="H26" s="17"/>
    </row>
    <row r="27" spans="1:9" s="16" customFormat="1">
      <c r="A27" s="23" t="s">
        <v>16</v>
      </c>
      <c r="B27" s="13" t="s">
        <v>63</v>
      </c>
      <c r="C27" s="10" t="s">
        <v>6</v>
      </c>
      <c r="D27" s="35">
        <f t="shared" si="1"/>
        <v>1372</v>
      </c>
      <c r="E27" s="14"/>
      <c r="F27" s="14">
        <f>1.372*1000</f>
        <v>1372</v>
      </c>
      <c r="G27" s="17"/>
      <c r="H27" s="17"/>
      <c r="I27" s="17"/>
    </row>
    <row r="28" spans="1:9" s="16" customFormat="1">
      <c r="A28" s="23"/>
      <c r="B28" s="13"/>
      <c r="C28" s="10" t="s">
        <v>8</v>
      </c>
      <c r="D28" s="36">
        <f t="shared" ref="D28" si="6">E28+F28</f>
        <v>1</v>
      </c>
      <c r="E28" s="28"/>
      <c r="F28" s="28">
        <v>1</v>
      </c>
      <c r="G28" s="17"/>
      <c r="H28" s="17"/>
    </row>
    <row r="29" spans="1:9" s="16" customFormat="1">
      <c r="A29" s="23"/>
      <c r="B29" s="18"/>
      <c r="C29" s="10" t="s">
        <v>9</v>
      </c>
      <c r="D29" s="37">
        <f t="shared" si="1"/>
        <v>376395</v>
      </c>
      <c r="E29" s="29"/>
      <c r="F29" s="29">
        <f>376.395*1000</f>
        <v>376395</v>
      </c>
      <c r="G29" s="17"/>
      <c r="H29" s="17"/>
    </row>
    <row r="30" spans="1:9">
      <c r="A30" s="23" t="s">
        <v>17</v>
      </c>
      <c r="B30" s="13" t="s">
        <v>56</v>
      </c>
      <c r="C30" s="10" t="s">
        <v>6</v>
      </c>
      <c r="D30" s="35">
        <f t="shared" si="1"/>
        <v>2665</v>
      </c>
      <c r="E30" s="14"/>
      <c r="F30" s="14">
        <f>2.665*1000</f>
        <v>2665</v>
      </c>
      <c r="H30" s="19"/>
    </row>
    <row r="31" spans="1:9">
      <c r="A31" s="23"/>
      <c r="B31" s="18"/>
      <c r="C31" s="10" t="s">
        <v>8</v>
      </c>
      <c r="D31" s="36">
        <f t="shared" ref="D31" si="7">E31+F31</f>
        <v>1</v>
      </c>
      <c r="E31" s="28"/>
      <c r="F31" s="28">
        <v>1</v>
      </c>
      <c r="H31" s="19"/>
    </row>
    <row r="32" spans="1:9">
      <c r="A32" s="23"/>
      <c r="B32" s="18"/>
      <c r="C32" s="10" t="s">
        <v>9</v>
      </c>
      <c r="D32" s="37">
        <f t="shared" si="1"/>
        <v>501206</v>
      </c>
      <c r="E32" s="29"/>
      <c r="F32" s="29">
        <f>501.206*1000</f>
        <v>501206</v>
      </c>
      <c r="H32" s="19"/>
    </row>
    <row r="33" spans="1:8">
      <c r="A33" s="23" t="s">
        <v>18</v>
      </c>
      <c r="B33" s="13" t="s">
        <v>64</v>
      </c>
      <c r="C33" s="10" t="s">
        <v>6</v>
      </c>
      <c r="D33" s="35">
        <f t="shared" si="1"/>
        <v>1487</v>
      </c>
      <c r="E33" s="14"/>
      <c r="F33" s="14">
        <f>1.487*1000</f>
        <v>1487</v>
      </c>
      <c r="G33" s="19"/>
      <c r="H33" s="19"/>
    </row>
    <row r="34" spans="1:8">
      <c r="A34" s="23"/>
      <c r="B34" s="18"/>
      <c r="C34" s="10" t="s">
        <v>8</v>
      </c>
      <c r="D34" s="36">
        <f t="shared" ref="D34" si="8">E34+F34</f>
        <v>1</v>
      </c>
      <c r="E34" s="28"/>
      <c r="F34" s="28">
        <v>1</v>
      </c>
      <c r="G34" s="19"/>
      <c r="H34" s="19"/>
    </row>
    <row r="35" spans="1:8">
      <c r="A35" s="23"/>
      <c r="B35" s="18"/>
      <c r="C35" s="10" t="s">
        <v>9</v>
      </c>
      <c r="D35" s="37">
        <f t="shared" si="1"/>
        <v>298521</v>
      </c>
      <c r="E35" s="29"/>
      <c r="F35" s="29">
        <f>298.521*1000</f>
        <v>298521</v>
      </c>
      <c r="G35" s="19"/>
      <c r="H35" s="19"/>
    </row>
    <row r="36" spans="1:8">
      <c r="A36" s="23" t="s">
        <v>19</v>
      </c>
      <c r="B36" s="13" t="s">
        <v>65</v>
      </c>
      <c r="C36" s="10" t="s">
        <v>6</v>
      </c>
      <c r="D36" s="35">
        <f t="shared" si="1"/>
        <v>382</v>
      </c>
      <c r="E36" s="14"/>
      <c r="F36" s="14">
        <f>0.382*1000</f>
        <v>382</v>
      </c>
      <c r="H36" s="19"/>
    </row>
    <row r="37" spans="1:8">
      <c r="A37" s="23"/>
      <c r="B37" s="18"/>
      <c r="C37" s="10" t="s">
        <v>8</v>
      </c>
      <c r="D37" s="36">
        <f t="shared" ref="D37" si="9">E37+F37</f>
        <v>1</v>
      </c>
      <c r="E37" s="28"/>
      <c r="F37" s="28">
        <v>1</v>
      </c>
      <c r="H37" s="19"/>
    </row>
    <row r="38" spans="1:8">
      <c r="A38" s="23"/>
      <c r="B38" s="18"/>
      <c r="C38" s="10" t="s">
        <v>9</v>
      </c>
      <c r="D38" s="37">
        <f t="shared" si="1"/>
        <v>121567</v>
      </c>
      <c r="E38" s="29"/>
      <c r="F38" s="29">
        <f>121.567*1000</f>
        <v>121567</v>
      </c>
      <c r="H38" s="19"/>
    </row>
    <row r="39" spans="1:8">
      <c r="A39" s="23" t="s">
        <v>20</v>
      </c>
      <c r="B39" s="13" t="s">
        <v>66</v>
      </c>
      <c r="C39" s="10" t="s">
        <v>6</v>
      </c>
      <c r="D39" s="35">
        <f t="shared" si="1"/>
        <v>828</v>
      </c>
      <c r="E39" s="20"/>
      <c r="F39" s="20">
        <f>0.828*1000</f>
        <v>828</v>
      </c>
      <c r="H39" s="19"/>
    </row>
    <row r="40" spans="1:8">
      <c r="A40" s="23"/>
      <c r="B40" s="18"/>
      <c r="C40" s="10" t="s">
        <v>8</v>
      </c>
      <c r="D40" s="36">
        <f t="shared" ref="D40" si="10">E40+F40</f>
        <v>1</v>
      </c>
      <c r="E40" s="28"/>
      <c r="F40" s="28">
        <v>1</v>
      </c>
      <c r="H40" s="19"/>
    </row>
    <row r="41" spans="1:8">
      <c r="A41" s="23"/>
      <c r="B41" s="18"/>
      <c r="C41" s="10" t="s">
        <v>9</v>
      </c>
      <c r="D41" s="37">
        <f t="shared" si="1"/>
        <v>265459</v>
      </c>
      <c r="E41" s="29"/>
      <c r="F41" s="29">
        <f>265.459*1000</f>
        <v>265459</v>
      </c>
      <c r="H41" s="19"/>
    </row>
    <row r="42" spans="1:8">
      <c r="A42" s="23" t="s">
        <v>21</v>
      </c>
      <c r="B42" s="13" t="s">
        <v>67</v>
      </c>
      <c r="C42" s="10" t="s">
        <v>6</v>
      </c>
      <c r="D42" s="35">
        <f t="shared" si="1"/>
        <v>827</v>
      </c>
      <c r="E42" s="14"/>
      <c r="F42" s="20">
        <f>0.827*1000</f>
        <v>827</v>
      </c>
      <c r="G42" s="19"/>
      <c r="H42" s="19"/>
    </row>
    <row r="43" spans="1:8">
      <c r="A43" s="23"/>
      <c r="B43" s="18"/>
      <c r="C43" s="10" t="s">
        <v>8</v>
      </c>
      <c r="D43" s="36">
        <f t="shared" ref="D43" si="11">E43+F43</f>
        <v>1</v>
      </c>
      <c r="E43" s="28"/>
      <c r="F43" s="28">
        <v>1</v>
      </c>
      <c r="G43" s="19"/>
      <c r="H43" s="19"/>
    </row>
    <row r="44" spans="1:8">
      <c r="A44" s="23"/>
      <c r="B44" s="18"/>
      <c r="C44" s="10" t="s">
        <v>9</v>
      </c>
      <c r="D44" s="37">
        <f t="shared" si="1"/>
        <v>218556</v>
      </c>
      <c r="E44" s="29"/>
      <c r="F44" s="29">
        <f>218.556*1000</f>
        <v>218556</v>
      </c>
      <c r="G44" s="19"/>
      <c r="H44" s="19"/>
    </row>
    <row r="45" spans="1:8">
      <c r="A45" s="23" t="s">
        <v>22</v>
      </c>
      <c r="B45" s="13" t="s">
        <v>55</v>
      </c>
      <c r="C45" s="10" t="s">
        <v>6</v>
      </c>
      <c r="D45" s="35">
        <f t="shared" si="1"/>
        <v>305</v>
      </c>
      <c r="E45" s="20">
        <f>0.305*1000</f>
        <v>305</v>
      </c>
      <c r="F45" s="14"/>
      <c r="H45" s="19"/>
    </row>
    <row r="46" spans="1:8">
      <c r="A46" s="23"/>
      <c r="B46" s="18"/>
      <c r="C46" s="10" t="s">
        <v>8</v>
      </c>
      <c r="D46" s="36">
        <f t="shared" si="1"/>
        <v>1</v>
      </c>
      <c r="E46" s="28">
        <v>1</v>
      </c>
      <c r="F46" s="14"/>
      <c r="H46" s="19"/>
    </row>
    <row r="47" spans="1:8">
      <c r="A47" s="23"/>
      <c r="B47" s="18"/>
      <c r="C47" s="10" t="s">
        <v>9</v>
      </c>
      <c r="D47" s="37">
        <f t="shared" si="1"/>
        <v>95281</v>
      </c>
      <c r="E47" s="29">
        <f>95.281*1000</f>
        <v>95281</v>
      </c>
      <c r="F47" s="14"/>
      <c r="H47" s="19"/>
    </row>
    <row r="48" spans="1:8">
      <c r="A48" s="23" t="s">
        <v>23</v>
      </c>
      <c r="B48" s="13" t="s">
        <v>68</v>
      </c>
      <c r="C48" s="10" t="s">
        <v>6</v>
      </c>
      <c r="D48" s="35">
        <f t="shared" si="1"/>
        <v>289</v>
      </c>
      <c r="E48" s="20">
        <f>0.289*1000</f>
        <v>289</v>
      </c>
      <c r="F48" s="20"/>
      <c r="G48" s="19"/>
      <c r="H48" s="19"/>
    </row>
    <row r="49" spans="1:8">
      <c r="A49" s="23"/>
      <c r="B49" s="18"/>
      <c r="C49" s="10" t="s">
        <v>8</v>
      </c>
      <c r="D49" s="36">
        <f t="shared" si="1"/>
        <v>1</v>
      </c>
      <c r="E49" s="28">
        <v>1</v>
      </c>
      <c r="F49" s="20"/>
      <c r="H49" s="19"/>
    </row>
    <row r="50" spans="1:8">
      <c r="A50" s="23"/>
      <c r="B50" s="18"/>
      <c r="C50" s="10" t="s">
        <v>9</v>
      </c>
      <c r="D50" s="37">
        <f t="shared" si="1"/>
        <v>87511</v>
      </c>
      <c r="E50" s="29">
        <f>87.511*1000</f>
        <v>87511</v>
      </c>
      <c r="F50" s="14"/>
      <c r="G50" s="19"/>
      <c r="H50" s="19"/>
    </row>
    <row r="51" spans="1:8">
      <c r="A51" s="23" t="s">
        <v>24</v>
      </c>
      <c r="B51" s="13" t="s">
        <v>69</v>
      </c>
      <c r="C51" s="10" t="s">
        <v>6</v>
      </c>
      <c r="D51" s="35">
        <f t="shared" si="1"/>
        <v>289</v>
      </c>
      <c r="E51" s="20">
        <f>0.289*1000</f>
        <v>289</v>
      </c>
      <c r="F51" s="14"/>
    </row>
    <row r="52" spans="1:8">
      <c r="A52" s="23"/>
      <c r="B52" s="18"/>
      <c r="C52" s="10" t="s">
        <v>8</v>
      </c>
      <c r="D52" s="36">
        <f t="shared" si="1"/>
        <v>1</v>
      </c>
      <c r="E52" s="28">
        <v>1</v>
      </c>
      <c r="F52" s="14"/>
    </row>
    <row r="53" spans="1:8">
      <c r="A53" s="23"/>
      <c r="B53" s="18"/>
      <c r="C53" s="10" t="s">
        <v>9</v>
      </c>
      <c r="D53" s="37">
        <f t="shared" si="1"/>
        <v>90087</v>
      </c>
      <c r="E53" s="29">
        <f>90.087*1000</f>
        <v>90087</v>
      </c>
      <c r="F53" s="14"/>
    </row>
    <row r="54" spans="1:8">
      <c r="A54" s="23" t="s">
        <v>25</v>
      </c>
      <c r="B54" s="13" t="s">
        <v>83</v>
      </c>
      <c r="C54" s="10" t="s">
        <v>6</v>
      </c>
      <c r="D54" s="35">
        <f t="shared" si="1"/>
        <v>279</v>
      </c>
      <c r="E54" s="14">
        <f>0.279*1000</f>
        <v>279</v>
      </c>
      <c r="F54" s="14"/>
      <c r="H54" s="19"/>
    </row>
    <row r="55" spans="1:8">
      <c r="A55" s="23"/>
      <c r="B55" s="18"/>
      <c r="C55" s="10" t="s">
        <v>8</v>
      </c>
      <c r="D55" s="36">
        <f t="shared" si="1"/>
        <v>1</v>
      </c>
      <c r="E55" s="28">
        <v>1</v>
      </c>
      <c r="F55" s="14"/>
      <c r="H55" s="19"/>
    </row>
    <row r="56" spans="1:8">
      <c r="A56" s="23"/>
      <c r="B56" s="18"/>
      <c r="C56" s="10" t="s">
        <v>9</v>
      </c>
      <c r="D56" s="37">
        <f t="shared" si="1"/>
        <v>94581</v>
      </c>
      <c r="E56" s="29">
        <f>94.581*1000</f>
        <v>94581</v>
      </c>
      <c r="F56" s="14"/>
      <c r="H56" s="19"/>
    </row>
    <row r="57" spans="1:8">
      <c r="A57" s="23" t="s">
        <v>26</v>
      </c>
      <c r="B57" s="13" t="s">
        <v>84</v>
      </c>
      <c r="C57" s="10" t="s">
        <v>6</v>
      </c>
      <c r="D57" s="35">
        <f t="shared" si="1"/>
        <v>279</v>
      </c>
      <c r="E57" s="14">
        <f>0.279*1000</f>
        <v>279</v>
      </c>
      <c r="F57" s="20"/>
      <c r="H57" s="19"/>
    </row>
    <row r="58" spans="1:8">
      <c r="A58" s="23"/>
      <c r="B58" s="18"/>
      <c r="C58" s="10" t="s">
        <v>8</v>
      </c>
      <c r="D58" s="36">
        <f t="shared" si="1"/>
        <v>1</v>
      </c>
      <c r="E58" s="28">
        <v>1</v>
      </c>
      <c r="F58" s="20"/>
      <c r="H58" s="19"/>
    </row>
    <row r="59" spans="1:8">
      <c r="A59" s="23"/>
      <c r="B59" s="18"/>
      <c r="C59" s="10" t="s">
        <v>9</v>
      </c>
      <c r="D59" s="37">
        <f t="shared" si="1"/>
        <v>87613</v>
      </c>
      <c r="E59" s="29">
        <f>87.613*1000</f>
        <v>87613</v>
      </c>
      <c r="F59" s="14"/>
      <c r="H59" s="19"/>
    </row>
    <row r="60" spans="1:8" s="8" customFormat="1">
      <c r="A60" s="23" t="s">
        <v>27</v>
      </c>
      <c r="B60" s="13" t="s">
        <v>85</v>
      </c>
      <c r="C60" s="10" t="s">
        <v>6</v>
      </c>
      <c r="D60" s="35">
        <f t="shared" si="1"/>
        <v>286</v>
      </c>
      <c r="E60" s="14">
        <f>0.286*1000</f>
        <v>286</v>
      </c>
      <c r="F60" s="11"/>
      <c r="H60" s="12"/>
    </row>
    <row r="61" spans="1:8" s="16" customFormat="1">
      <c r="A61" s="23"/>
      <c r="B61" s="15"/>
      <c r="C61" s="10" t="s">
        <v>8</v>
      </c>
      <c r="D61" s="36">
        <f t="shared" si="1"/>
        <v>1</v>
      </c>
      <c r="E61" s="28">
        <v>1</v>
      </c>
      <c r="F61" s="11"/>
      <c r="H61" s="12"/>
    </row>
    <row r="62" spans="1:8" s="16" customFormat="1">
      <c r="A62" s="23"/>
      <c r="B62" s="9"/>
      <c r="C62" s="10" t="s">
        <v>9</v>
      </c>
      <c r="D62" s="37">
        <f t="shared" si="1"/>
        <v>142318</v>
      </c>
      <c r="E62" s="29">
        <f>142.318*1000</f>
        <v>142318</v>
      </c>
      <c r="F62" s="11"/>
      <c r="H62" s="12"/>
    </row>
    <row r="63" spans="1:8" s="16" customFormat="1">
      <c r="A63" s="23" t="s">
        <v>28</v>
      </c>
      <c r="B63" s="13" t="s">
        <v>86</v>
      </c>
      <c r="C63" s="10" t="s">
        <v>6</v>
      </c>
      <c r="D63" s="35">
        <f t="shared" si="1"/>
        <v>285</v>
      </c>
      <c r="E63" s="14">
        <f>0.285*1000</f>
        <v>285</v>
      </c>
      <c r="F63" s="14"/>
      <c r="G63" s="17"/>
      <c r="H63" s="12"/>
    </row>
    <row r="64" spans="1:8" s="16" customFormat="1">
      <c r="A64" s="23"/>
      <c r="B64" s="18"/>
      <c r="C64" s="10" t="s">
        <v>8</v>
      </c>
      <c r="D64" s="36">
        <f t="shared" si="1"/>
        <v>1</v>
      </c>
      <c r="E64" s="28">
        <v>1</v>
      </c>
      <c r="F64" s="14"/>
      <c r="G64" s="17"/>
      <c r="H64" s="12"/>
    </row>
    <row r="65" spans="1:9" s="16" customFormat="1">
      <c r="A65" s="23"/>
      <c r="B65" s="18"/>
      <c r="C65" s="10" t="s">
        <v>9</v>
      </c>
      <c r="D65" s="37">
        <f t="shared" si="1"/>
        <v>160612</v>
      </c>
      <c r="E65" s="29">
        <f>160.612*1000</f>
        <v>160612</v>
      </c>
      <c r="F65" s="14"/>
      <c r="G65" s="17"/>
      <c r="H65" s="12"/>
    </row>
    <row r="66" spans="1:9" s="16" customFormat="1">
      <c r="A66" s="23" t="s">
        <v>29</v>
      </c>
      <c r="B66" s="13" t="s">
        <v>87</v>
      </c>
      <c r="C66" s="10" t="s">
        <v>6</v>
      </c>
      <c r="D66" s="35">
        <f t="shared" si="1"/>
        <v>360</v>
      </c>
      <c r="E66" s="14"/>
      <c r="F66" s="14">
        <f>0.36*1000</f>
        <v>360</v>
      </c>
      <c r="H66" s="17"/>
    </row>
    <row r="67" spans="1:9" s="16" customFormat="1">
      <c r="A67" s="23"/>
      <c r="B67" s="18"/>
      <c r="C67" s="10" t="s">
        <v>8</v>
      </c>
      <c r="D67" s="36">
        <f t="shared" si="1"/>
        <v>1</v>
      </c>
      <c r="E67" s="28"/>
      <c r="F67" s="28">
        <v>1</v>
      </c>
      <c r="H67" s="17"/>
    </row>
    <row r="68" spans="1:9" s="16" customFormat="1">
      <c r="A68" s="23"/>
      <c r="B68" s="18"/>
      <c r="C68" s="10" t="s">
        <v>9</v>
      </c>
      <c r="D68" s="37">
        <f t="shared" si="1"/>
        <v>112356</v>
      </c>
      <c r="E68" s="29"/>
      <c r="F68" s="29">
        <f>112.356*1000</f>
        <v>112356</v>
      </c>
      <c r="H68" s="17"/>
    </row>
    <row r="69" spans="1:9" s="16" customFormat="1">
      <c r="A69" s="23" t="s">
        <v>30</v>
      </c>
      <c r="B69" s="13" t="s">
        <v>88</v>
      </c>
      <c r="C69" s="10" t="s">
        <v>6</v>
      </c>
      <c r="D69" s="35">
        <f t="shared" si="1"/>
        <v>405</v>
      </c>
      <c r="E69" s="14"/>
      <c r="F69" s="14">
        <f>0.405*1000</f>
        <v>405</v>
      </c>
      <c r="H69" s="17"/>
    </row>
    <row r="70" spans="1:9" s="16" customFormat="1">
      <c r="A70" s="23"/>
      <c r="B70" s="18"/>
      <c r="C70" s="10" t="s">
        <v>8</v>
      </c>
      <c r="D70" s="36">
        <f t="shared" si="1"/>
        <v>1</v>
      </c>
      <c r="E70" s="28"/>
      <c r="F70" s="28">
        <v>1</v>
      </c>
      <c r="H70" s="17"/>
    </row>
    <row r="71" spans="1:9" s="16" customFormat="1">
      <c r="A71" s="23"/>
      <c r="B71" s="18"/>
      <c r="C71" s="10" t="s">
        <v>9</v>
      </c>
      <c r="D71" s="37">
        <f t="shared" si="1"/>
        <v>136334</v>
      </c>
      <c r="E71" s="29"/>
      <c r="F71" s="29">
        <f>136.334*1000</f>
        <v>136334</v>
      </c>
      <c r="H71" s="17"/>
    </row>
    <row r="72" spans="1:9" s="16" customFormat="1">
      <c r="A72" s="23" t="s">
        <v>31</v>
      </c>
      <c r="B72" s="13" t="s">
        <v>89</v>
      </c>
      <c r="C72" s="10" t="s">
        <v>6</v>
      </c>
      <c r="D72" s="35">
        <f t="shared" si="1"/>
        <v>405</v>
      </c>
      <c r="E72" s="14"/>
      <c r="F72" s="14">
        <f>0.405*1000</f>
        <v>405</v>
      </c>
      <c r="G72" s="17"/>
      <c r="H72" s="17"/>
    </row>
    <row r="73" spans="1:9" s="16" customFormat="1">
      <c r="A73" s="23"/>
      <c r="B73" s="13"/>
      <c r="C73" s="10" t="s">
        <v>8</v>
      </c>
      <c r="D73" s="36">
        <f t="shared" si="1"/>
        <v>1</v>
      </c>
      <c r="E73" s="28"/>
      <c r="F73" s="28">
        <v>1</v>
      </c>
      <c r="G73" s="17"/>
      <c r="H73" s="17"/>
    </row>
    <row r="74" spans="1:9" s="16" customFormat="1">
      <c r="A74" s="23"/>
      <c r="B74" s="18"/>
      <c r="C74" s="10" t="s">
        <v>9</v>
      </c>
      <c r="D74" s="37">
        <f t="shared" si="1"/>
        <v>117119</v>
      </c>
      <c r="E74" s="29"/>
      <c r="F74" s="29">
        <f>117.119*1000</f>
        <v>117119</v>
      </c>
      <c r="G74" s="17"/>
      <c r="H74" s="17"/>
    </row>
    <row r="75" spans="1:9" s="16" customFormat="1">
      <c r="A75" s="23" t="s">
        <v>32</v>
      </c>
      <c r="B75" s="13" t="s">
        <v>90</v>
      </c>
      <c r="C75" s="10" t="s">
        <v>6</v>
      </c>
      <c r="D75" s="35">
        <f t="shared" si="1"/>
        <v>1090</v>
      </c>
      <c r="E75" s="14"/>
      <c r="F75" s="14">
        <f>1.09*1000</f>
        <v>1090</v>
      </c>
      <c r="G75" s="17"/>
      <c r="H75" s="17"/>
    </row>
    <row r="76" spans="1:9" s="16" customFormat="1">
      <c r="A76" s="23"/>
      <c r="B76" s="13"/>
      <c r="C76" s="10" t="s">
        <v>8</v>
      </c>
      <c r="D76" s="36">
        <f t="shared" si="1"/>
        <v>1</v>
      </c>
      <c r="E76" s="28"/>
      <c r="F76" s="28">
        <v>1</v>
      </c>
      <c r="G76" s="17"/>
      <c r="H76" s="17"/>
    </row>
    <row r="77" spans="1:9" s="16" customFormat="1">
      <c r="A77" s="23"/>
      <c r="B77" s="18"/>
      <c r="C77" s="10" t="s">
        <v>9</v>
      </c>
      <c r="D77" s="37">
        <f t="shared" si="1"/>
        <v>290628</v>
      </c>
      <c r="E77" s="29"/>
      <c r="F77" s="29">
        <f>290.628*1000</f>
        <v>290628</v>
      </c>
      <c r="G77" s="17"/>
      <c r="H77" s="17"/>
    </row>
    <row r="78" spans="1:9" s="16" customFormat="1">
      <c r="A78" s="23" t="s">
        <v>33</v>
      </c>
      <c r="B78" s="13" t="s">
        <v>91</v>
      </c>
      <c r="C78" s="10" t="s">
        <v>6</v>
      </c>
      <c r="D78" s="35">
        <f t="shared" si="1"/>
        <v>1090</v>
      </c>
      <c r="E78" s="14"/>
      <c r="F78" s="14">
        <f>1.09*1000</f>
        <v>1090</v>
      </c>
      <c r="G78" s="17"/>
      <c r="H78" s="17"/>
      <c r="I78" s="17"/>
    </row>
    <row r="79" spans="1:9" s="16" customFormat="1">
      <c r="A79" s="23"/>
      <c r="B79" s="13"/>
      <c r="C79" s="10" t="s">
        <v>8</v>
      </c>
      <c r="D79" s="36">
        <f t="shared" si="1"/>
        <v>1</v>
      </c>
      <c r="E79" s="28"/>
      <c r="F79" s="28">
        <v>1</v>
      </c>
      <c r="G79" s="17"/>
      <c r="H79" s="17"/>
    </row>
    <row r="80" spans="1:9" s="16" customFormat="1">
      <c r="A80" s="23"/>
      <c r="B80" s="18"/>
      <c r="C80" s="10" t="s">
        <v>9</v>
      </c>
      <c r="D80" s="37">
        <f t="shared" si="1"/>
        <v>355090</v>
      </c>
      <c r="E80" s="29"/>
      <c r="F80" s="29">
        <f>355.09*1000</f>
        <v>355090</v>
      </c>
      <c r="G80" s="17"/>
      <c r="H80" s="17"/>
    </row>
    <row r="81" spans="1:8" s="8" customFormat="1">
      <c r="A81" s="23" t="s">
        <v>34</v>
      </c>
      <c r="B81" s="13" t="s">
        <v>92</v>
      </c>
      <c r="C81" s="10" t="s">
        <v>6</v>
      </c>
      <c r="D81" s="35">
        <f t="shared" si="1"/>
        <v>716</v>
      </c>
      <c r="E81" s="14"/>
      <c r="F81" s="11">
        <f>0.716*1000</f>
        <v>716</v>
      </c>
      <c r="H81" s="12"/>
    </row>
    <row r="82" spans="1:8" s="16" customFormat="1">
      <c r="A82" s="23"/>
      <c r="B82" s="15"/>
      <c r="C82" s="10" t="s">
        <v>8</v>
      </c>
      <c r="D82" s="36">
        <f t="shared" si="1"/>
        <v>1</v>
      </c>
      <c r="E82" s="28"/>
      <c r="F82" s="28">
        <v>1</v>
      </c>
      <c r="H82" s="12"/>
    </row>
    <row r="83" spans="1:8" s="16" customFormat="1">
      <c r="A83" s="23"/>
      <c r="B83" s="9"/>
      <c r="C83" s="10" t="s">
        <v>9</v>
      </c>
      <c r="D83" s="37">
        <f t="shared" si="1"/>
        <v>198924</v>
      </c>
      <c r="E83" s="29"/>
      <c r="F83" s="30">
        <f>198.924*1000</f>
        <v>198924</v>
      </c>
      <c r="H83" s="12"/>
    </row>
    <row r="84" spans="1:8" s="16" customFormat="1">
      <c r="A84" s="23" t="s">
        <v>35</v>
      </c>
      <c r="B84" s="13" t="s">
        <v>93</v>
      </c>
      <c r="C84" s="10" t="s">
        <v>6</v>
      </c>
      <c r="D84" s="35">
        <f t="shared" si="1"/>
        <v>664</v>
      </c>
      <c r="E84" s="14"/>
      <c r="F84" s="14">
        <f>0.664*1000</f>
        <v>664</v>
      </c>
      <c r="G84" s="17"/>
      <c r="H84" s="12"/>
    </row>
    <row r="85" spans="1:8" s="16" customFormat="1">
      <c r="A85" s="23"/>
      <c r="B85" s="18"/>
      <c r="C85" s="10" t="s">
        <v>8</v>
      </c>
      <c r="D85" s="36">
        <f t="shared" si="1"/>
        <v>1</v>
      </c>
      <c r="E85" s="28"/>
      <c r="F85" s="28">
        <v>1</v>
      </c>
      <c r="G85" s="17"/>
      <c r="H85" s="12"/>
    </row>
    <row r="86" spans="1:8" s="16" customFormat="1">
      <c r="A86" s="23"/>
      <c r="B86" s="18"/>
      <c r="C86" s="10" t="s">
        <v>9</v>
      </c>
      <c r="D86" s="37">
        <f t="shared" si="1"/>
        <v>163314</v>
      </c>
      <c r="E86" s="29"/>
      <c r="F86" s="29">
        <f>163.314*1000</f>
        <v>163314</v>
      </c>
      <c r="G86" s="17"/>
      <c r="H86" s="12"/>
    </row>
    <row r="87" spans="1:8" s="16" customFormat="1">
      <c r="A87" s="23" t="s">
        <v>36</v>
      </c>
      <c r="B87" s="13" t="s">
        <v>94</v>
      </c>
      <c r="C87" s="10" t="s">
        <v>6</v>
      </c>
      <c r="D87" s="35">
        <f t="shared" si="1"/>
        <v>664</v>
      </c>
      <c r="E87" s="14"/>
      <c r="F87" s="14">
        <f>0.664*1000</f>
        <v>664</v>
      </c>
      <c r="H87" s="17"/>
    </row>
    <row r="88" spans="1:8" s="16" customFormat="1">
      <c r="A88" s="23"/>
      <c r="B88" s="18"/>
      <c r="C88" s="10" t="s">
        <v>8</v>
      </c>
      <c r="D88" s="36">
        <f t="shared" si="1"/>
        <v>1</v>
      </c>
      <c r="E88" s="28"/>
      <c r="F88" s="28">
        <v>1</v>
      </c>
      <c r="H88" s="17"/>
    </row>
    <row r="89" spans="1:8" s="16" customFormat="1">
      <c r="A89" s="23"/>
      <c r="B89" s="18"/>
      <c r="C89" s="10" t="s">
        <v>9</v>
      </c>
      <c r="D89" s="37">
        <f t="shared" si="1"/>
        <v>197399</v>
      </c>
      <c r="E89" s="29"/>
      <c r="F89" s="29">
        <f>197.399*1000</f>
        <v>197399</v>
      </c>
      <c r="H89" s="17"/>
    </row>
    <row r="90" spans="1:8" s="16" customFormat="1">
      <c r="A90" s="23" t="s">
        <v>37</v>
      </c>
      <c r="B90" s="13" t="s">
        <v>95</v>
      </c>
      <c r="C90" s="10" t="s">
        <v>6</v>
      </c>
      <c r="D90" s="35">
        <f t="shared" si="1"/>
        <v>1771</v>
      </c>
      <c r="E90" s="14"/>
      <c r="F90" s="14">
        <f>1.771*1000</f>
        <v>1771</v>
      </c>
      <c r="H90" s="17"/>
    </row>
    <row r="91" spans="1:8" s="16" customFormat="1">
      <c r="A91" s="23"/>
      <c r="B91" s="18"/>
      <c r="C91" s="10" t="s">
        <v>8</v>
      </c>
      <c r="D91" s="36">
        <f t="shared" si="1"/>
        <v>1</v>
      </c>
      <c r="E91" s="28"/>
      <c r="F91" s="28">
        <v>1</v>
      </c>
      <c r="H91" s="17"/>
    </row>
    <row r="92" spans="1:8" s="16" customFormat="1">
      <c r="A92" s="23"/>
      <c r="B92" s="18"/>
      <c r="C92" s="10" t="s">
        <v>9</v>
      </c>
      <c r="D92" s="37">
        <f t="shared" si="1"/>
        <v>549159</v>
      </c>
      <c r="E92" s="29"/>
      <c r="F92" s="29">
        <f>549.159*1000</f>
        <v>549159</v>
      </c>
      <c r="H92" s="17"/>
    </row>
    <row r="93" spans="1:8" s="16" customFormat="1">
      <c r="A93" s="23" t="s">
        <v>38</v>
      </c>
      <c r="B93" s="13" t="s">
        <v>82</v>
      </c>
      <c r="C93" s="10" t="s">
        <v>6</v>
      </c>
      <c r="D93" s="35">
        <f t="shared" si="1"/>
        <v>1</v>
      </c>
      <c r="E93" s="14"/>
      <c r="F93" s="14">
        <v>1</v>
      </c>
      <c r="G93" s="17"/>
      <c r="H93" s="17"/>
    </row>
    <row r="94" spans="1:8" s="16" customFormat="1">
      <c r="A94" s="23"/>
      <c r="B94" s="13"/>
      <c r="C94" s="10" t="s">
        <v>8</v>
      </c>
      <c r="D94" s="36">
        <f t="shared" si="1"/>
        <v>1</v>
      </c>
      <c r="E94" s="28"/>
      <c r="F94" s="28">
        <v>1</v>
      </c>
      <c r="G94" s="17"/>
      <c r="H94" s="17"/>
    </row>
    <row r="95" spans="1:8" s="16" customFormat="1">
      <c r="A95" s="23"/>
      <c r="B95" s="18"/>
      <c r="C95" s="10" t="s">
        <v>9</v>
      </c>
      <c r="D95" s="37">
        <f t="shared" si="1"/>
        <v>183635</v>
      </c>
      <c r="E95" s="29"/>
      <c r="F95" s="29">
        <f>183.635*1000</f>
        <v>183635</v>
      </c>
      <c r="G95" s="17"/>
      <c r="H95" s="17"/>
    </row>
    <row r="96" spans="1:8" s="16" customFormat="1">
      <c r="A96" s="23" t="s">
        <v>39</v>
      </c>
      <c r="B96" s="13" t="s">
        <v>81</v>
      </c>
      <c r="C96" s="10" t="s">
        <v>6</v>
      </c>
      <c r="D96" s="35">
        <f t="shared" si="1"/>
        <v>516</v>
      </c>
      <c r="E96" s="14"/>
      <c r="F96" s="14">
        <f>0.516*1000</f>
        <v>516</v>
      </c>
      <c r="G96" s="17"/>
      <c r="H96" s="17"/>
    </row>
    <row r="97" spans="1:9" s="16" customFormat="1">
      <c r="A97" s="23"/>
      <c r="B97" s="13"/>
      <c r="C97" s="10" t="s">
        <v>8</v>
      </c>
      <c r="D97" s="36">
        <f t="shared" si="1"/>
        <v>1</v>
      </c>
      <c r="E97" s="28"/>
      <c r="F97" s="28">
        <v>1</v>
      </c>
      <c r="G97" s="17"/>
      <c r="H97" s="17"/>
    </row>
    <row r="98" spans="1:9" s="16" customFormat="1">
      <c r="A98" s="23"/>
      <c r="B98" s="18"/>
      <c r="C98" s="10" t="s">
        <v>9</v>
      </c>
      <c r="D98" s="37">
        <f t="shared" si="1"/>
        <v>161334</v>
      </c>
      <c r="E98" s="29"/>
      <c r="F98" s="29">
        <f>161.334*1000</f>
        <v>161334</v>
      </c>
      <c r="G98" s="17"/>
      <c r="H98" s="17"/>
    </row>
    <row r="99" spans="1:9" s="16" customFormat="1">
      <c r="A99" s="23" t="s">
        <v>40</v>
      </c>
      <c r="B99" s="13" t="s">
        <v>80</v>
      </c>
      <c r="C99" s="10" t="s">
        <v>6</v>
      </c>
      <c r="D99" s="35">
        <f t="shared" si="1"/>
        <v>724</v>
      </c>
      <c r="E99" s="14"/>
      <c r="F99" s="14">
        <f>0.724*1000</f>
        <v>724</v>
      </c>
      <c r="G99" s="17"/>
      <c r="H99" s="17"/>
      <c r="I99" s="17"/>
    </row>
    <row r="100" spans="1:9" s="16" customFormat="1">
      <c r="A100" s="23"/>
      <c r="B100" s="13"/>
      <c r="C100" s="10" t="s">
        <v>8</v>
      </c>
      <c r="D100" s="36">
        <f t="shared" si="1"/>
        <v>1</v>
      </c>
      <c r="E100" s="28"/>
      <c r="F100" s="28">
        <v>1</v>
      </c>
      <c r="G100" s="17"/>
      <c r="H100" s="17"/>
    </row>
    <row r="101" spans="1:9" s="16" customFormat="1">
      <c r="A101" s="23"/>
      <c r="B101" s="18"/>
      <c r="C101" s="10" t="s">
        <v>9</v>
      </c>
      <c r="D101" s="37">
        <f t="shared" si="1"/>
        <v>273981</v>
      </c>
      <c r="E101" s="29"/>
      <c r="F101" s="29">
        <f>273.981*1000</f>
        <v>273981</v>
      </c>
      <c r="G101" s="17"/>
      <c r="H101" s="17"/>
    </row>
    <row r="102" spans="1:9">
      <c r="A102" s="23" t="s">
        <v>41</v>
      </c>
      <c r="B102" s="13" t="s">
        <v>79</v>
      </c>
      <c r="C102" s="10" t="s">
        <v>6</v>
      </c>
      <c r="D102" s="35">
        <f t="shared" si="1"/>
        <v>643</v>
      </c>
      <c r="E102" s="14"/>
      <c r="F102" s="14">
        <f>0.643*1000</f>
        <v>643</v>
      </c>
      <c r="H102" s="19"/>
    </row>
    <row r="103" spans="1:9">
      <c r="A103" s="23"/>
      <c r="B103" s="18"/>
      <c r="C103" s="10" t="s">
        <v>8</v>
      </c>
      <c r="D103" s="36">
        <f t="shared" si="1"/>
        <v>1</v>
      </c>
      <c r="E103" s="28"/>
      <c r="F103" s="28">
        <v>1</v>
      </c>
      <c r="H103" s="19"/>
    </row>
    <row r="104" spans="1:9">
      <c r="A104" s="23"/>
      <c r="B104" s="18"/>
      <c r="C104" s="10" t="s">
        <v>9</v>
      </c>
      <c r="D104" s="37">
        <f t="shared" si="1"/>
        <v>161779</v>
      </c>
      <c r="E104" s="29"/>
      <c r="F104" s="29">
        <f>161.779*1000</f>
        <v>161779</v>
      </c>
      <c r="H104" s="19"/>
    </row>
    <row r="105" spans="1:9">
      <c r="A105" s="23" t="s">
        <v>42</v>
      </c>
      <c r="B105" s="13" t="s">
        <v>76</v>
      </c>
      <c r="C105" s="10" t="s">
        <v>6</v>
      </c>
      <c r="D105" s="35">
        <f t="shared" si="1"/>
        <v>579</v>
      </c>
      <c r="E105" s="14"/>
      <c r="F105" s="14">
        <f>0.579*1000</f>
        <v>579</v>
      </c>
      <c r="G105" s="19"/>
      <c r="H105" s="19"/>
    </row>
    <row r="106" spans="1:9">
      <c r="A106" s="23"/>
      <c r="B106" s="18"/>
      <c r="C106" s="10" t="s">
        <v>8</v>
      </c>
      <c r="D106" s="36">
        <f t="shared" si="1"/>
        <v>1</v>
      </c>
      <c r="E106" s="28"/>
      <c r="F106" s="28">
        <v>1</v>
      </c>
      <c r="G106" s="19"/>
      <c r="H106" s="19"/>
    </row>
    <row r="107" spans="1:9">
      <c r="A107" s="23"/>
      <c r="B107" s="18"/>
      <c r="C107" s="10" t="s">
        <v>9</v>
      </c>
      <c r="D107" s="37">
        <f t="shared" si="1"/>
        <v>241629</v>
      </c>
      <c r="E107" s="29"/>
      <c r="F107" s="29">
        <f>241.629*1000</f>
        <v>241629</v>
      </c>
      <c r="G107" s="19"/>
      <c r="H107" s="19"/>
    </row>
    <row r="108" spans="1:9">
      <c r="A108" s="23" t="s">
        <v>43</v>
      </c>
      <c r="B108" s="13" t="s">
        <v>75</v>
      </c>
      <c r="C108" s="10" t="s">
        <v>6</v>
      </c>
      <c r="D108" s="35">
        <f t="shared" si="1"/>
        <v>599</v>
      </c>
      <c r="E108" s="14"/>
      <c r="F108" s="14">
        <f>0.599*1000</f>
        <v>599</v>
      </c>
      <c r="H108" s="19"/>
    </row>
    <row r="109" spans="1:9">
      <c r="A109" s="23"/>
      <c r="B109" s="18"/>
      <c r="C109" s="10" t="s">
        <v>8</v>
      </c>
      <c r="D109" s="36">
        <f t="shared" si="1"/>
        <v>1</v>
      </c>
      <c r="E109" s="28"/>
      <c r="F109" s="28">
        <v>1</v>
      </c>
      <c r="H109" s="19"/>
    </row>
    <row r="110" spans="1:9">
      <c r="A110" s="23"/>
      <c r="B110" s="18"/>
      <c r="C110" s="10" t="s">
        <v>9</v>
      </c>
      <c r="D110" s="37">
        <f t="shared" si="1"/>
        <v>185971</v>
      </c>
      <c r="E110" s="29"/>
      <c r="F110" s="29">
        <f>185.971*1000</f>
        <v>185971</v>
      </c>
      <c r="H110" s="19"/>
    </row>
    <row r="111" spans="1:9">
      <c r="A111" s="23" t="s">
        <v>44</v>
      </c>
      <c r="B111" s="13" t="s">
        <v>74</v>
      </c>
      <c r="C111" s="10" t="s">
        <v>6</v>
      </c>
      <c r="D111" s="35">
        <f t="shared" si="1"/>
        <v>599</v>
      </c>
      <c r="E111" s="20"/>
      <c r="F111" s="14">
        <f>0.599*1000</f>
        <v>599</v>
      </c>
      <c r="H111" s="19"/>
    </row>
    <row r="112" spans="1:9">
      <c r="A112" s="23"/>
      <c r="B112" s="18"/>
      <c r="C112" s="10" t="s">
        <v>8</v>
      </c>
      <c r="D112" s="36">
        <f t="shared" si="1"/>
        <v>1</v>
      </c>
      <c r="E112" s="28"/>
      <c r="F112" s="28">
        <v>1</v>
      </c>
      <c r="H112" s="19"/>
    </row>
    <row r="113" spans="1:8">
      <c r="A113" s="23"/>
      <c r="B113" s="18"/>
      <c r="C113" s="10" t="s">
        <v>9</v>
      </c>
      <c r="D113" s="37">
        <f t="shared" si="1"/>
        <v>183201</v>
      </c>
      <c r="E113" s="29"/>
      <c r="F113" s="29">
        <f>183.201*1000</f>
        <v>183201</v>
      </c>
      <c r="H113" s="19"/>
    </row>
    <row r="114" spans="1:8">
      <c r="A114" s="23" t="s">
        <v>45</v>
      </c>
      <c r="B114" s="13" t="s">
        <v>77</v>
      </c>
      <c r="C114" s="10" t="s">
        <v>6</v>
      </c>
      <c r="D114" s="35">
        <f t="shared" si="1"/>
        <v>286</v>
      </c>
      <c r="E114" s="14">
        <f>0.286*1000</f>
        <v>286</v>
      </c>
      <c r="F114" s="20"/>
      <c r="G114" s="19"/>
      <c r="H114" s="19"/>
    </row>
    <row r="115" spans="1:8">
      <c r="A115" s="23"/>
      <c r="B115" s="18"/>
      <c r="C115" s="10" t="s">
        <v>8</v>
      </c>
      <c r="D115" s="36">
        <f t="shared" ref="D115" si="12">E115+F115</f>
        <v>1</v>
      </c>
      <c r="E115" s="28">
        <v>1</v>
      </c>
      <c r="F115" s="20"/>
      <c r="G115" s="19"/>
      <c r="H115" s="19"/>
    </row>
    <row r="116" spans="1:8">
      <c r="A116" s="23"/>
      <c r="B116" s="18"/>
      <c r="C116" s="10" t="s">
        <v>9</v>
      </c>
      <c r="D116" s="37">
        <f t="shared" si="1"/>
        <v>166179</v>
      </c>
      <c r="E116" s="29">
        <f>166.179*1000</f>
        <v>166179</v>
      </c>
      <c r="F116" s="14"/>
      <c r="G116" s="19"/>
      <c r="H116" s="19"/>
    </row>
    <row r="117" spans="1:8">
      <c r="A117" s="23" t="s">
        <v>46</v>
      </c>
      <c r="B117" s="13" t="s">
        <v>78</v>
      </c>
      <c r="C117" s="10" t="s">
        <v>6</v>
      </c>
      <c r="D117" s="35">
        <f t="shared" si="1"/>
        <v>286</v>
      </c>
      <c r="E117" s="14">
        <f>0.286*1000</f>
        <v>286</v>
      </c>
      <c r="F117" s="14"/>
      <c r="H117" s="19"/>
    </row>
    <row r="118" spans="1:8">
      <c r="A118" s="23"/>
      <c r="B118" s="18"/>
      <c r="C118" s="10" t="s">
        <v>8</v>
      </c>
      <c r="D118" s="36">
        <f t="shared" ref="D118" si="13">E118+F118</f>
        <v>1</v>
      </c>
      <c r="E118" s="28">
        <v>1</v>
      </c>
      <c r="F118" s="14"/>
      <c r="H118" s="19"/>
    </row>
    <row r="119" spans="1:8">
      <c r="A119" s="23"/>
      <c r="B119" s="18"/>
      <c r="C119" s="10" t="s">
        <v>9</v>
      </c>
      <c r="D119" s="37">
        <f t="shared" si="1"/>
        <v>168203</v>
      </c>
      <c r="E119" s="29">
        <f>168.203*1000</f>
        <v>168203</v>
      </c>
      <c r="F119" s="14"/>
      <c r="H119" s="19"/>
    </row>
    <row r="120" spans="1:8">
      <c r="A120" s="23" t="s">
        <v>47</v>
      </c>
      <c r="B120" s="13" t="s">
        <v>73</v>
      </c>
      <c r="C120" s="10" t="s">
        <v>6</v>
      </c>
      <c r="D120" s="35">
        <f t="shared" si="1"/>
        <v>332</v>
      </c>
      <c r="E120" s="20">
        <f>0.332*1000</f>
        <v>332</v>
      </c>
      <c r="F120" s="20"/>
      <c r="G120" s="19"/>
      <c r="H120" s="19"/>
    </row>
    <row r="121" spans="1:8">
      <c r="A121" s="23"/>
      <c r="B121" s="18"/>
      <c r="C121" s="10" t="s">
        <v>8</v>
      </c>
      <c r="D121" s="36">
        <f t="shared" ref="D121" si="14">E121+F121</f>
        <v>1</v>
      </c>
      <c r="E121" s="28">
        <v>1</v>
      </c>
      <c r="F121" s="20"/>
      <c r="H121" s="19"/>
    </row>
    <row r="122" spans="1:8">
      <c r="A122" s="23"/>
      <c r="B122" s="18"/>
      <c r="C122" s="10" t="s">
        <v>9</v>
      </c>
      <c r="D122" s="37">
        <f t="shared" si="1"/>
        <v>130357</v>
      </c>
      <c r="E122" s="29">
        <f>130.357*1000</f>
        <v>130357</v>
      </c>
      <c r="F122" s="14"/>
      <c r="G122" s="19"/>
      <c r="H122" s="19"/>
    </row>
    <row r="123" spans="1:8">
      <c r="A123" s="23" t="s">
        <v>48</v>
      </c>
      <c r="B123" s="13" t="s">
        <v>72</v>
      </c>
      <c r="C123" s="10" t="s">
        <v>6</v>
      </c>
      <c r="D123" s="35">
        <f t="shared" si="1"/>
        <v>332</v>
      </c>
      <c r="E123" s="20">
        <f>0.332*1000</f>
        <v>332</v>
      </c>
      <c r="F123" s="14"/>
    </row>
    <row r="124" spans="1:8">
      <c r="A124" s="23"/>
      <c r="B124" s="18"/>
      <c r="C124" s="10" t="s">
        <v>8</v>
      </c>
      <c r="D124" s="36">
        <f t="shared" ref="D124" si="15">E124+F124</f>
        <v>1</v>
      </c>
      <c r="E124" s="28">
        <v>1</v>
      </c>
      <c r="F124" s="14"/>
    </row>
    <row r="125" spans="1:8">
      <c r="A125" s="23"/>
      <c r="B125" s="18"/>
      <c r="C125" s="10" t="s">
        <v>9</v>
      </c>
      <c r="D125" s="37">
        <f t="shared" si="1"/>
        <v>142796</v>
      </c>
      <c r="E125" s="29">
        <f>142.796*1000</f>
        <v>142796</v>
      </c>
      <c r="F125" s="14"/>
    </row>
    <row r="126" spans="1:8">
      <c r="A126" s="23" t="s">
        <v>49</v>
      </c>
      <c r="B126" s="13" t="s">
        <v>71</v>
      </c>
      <c r="C126" s="10" t="s">
        <v>6</v>
      </c>
      <c r="D126" s="35">
        <f t="shared" si="1"/>
        <v>289</v>
      </c>
      <c r="E126" s="14">
        <f>0.289*1000</f>
        <v>289</v>
      </c>
      <c r="F126" s="14"/>
      <c r="H126" s="19"/>
    </row>
    <row r="127" spans="1:8">
      <c r="A127" s="23"/>
      <c r="B127" s="18"/>
      <c r="C127" s="10" t="s">
        <v>8</v>
      </c>
      <c r="D127" s="36">
        <f t="shared" ref="D127" si="16">E127+F127</f>
        <v>1</v>
      </c>
      <c r="E127" s="28">
        <v>1</v>
      </c>
      <c r="F127" s="14"/>
      <c r="H127" s="19"/>
    </row>
    <row r="128" spans="1:8">
      <c r="A128" s="23"/>
      <c r="B128" s="18"/>
      <c r="C128" s="10" t="s">
        <v>9</v>
      </c>
      <c r="D128" s="37">
        <f t="shared" si="1"/>
        <v>133625</v>
      </c>
      <c r="E128" s="29">
        <f>133.625*1000</f>
        <v>133625</v>
      </c>
      <c r="F128" s="14"/>
      <c r="H128" s="19"/>
    </row>
    <row r="129" spans="1:8">
      <c r="A129" s="23" t="s">
        <v>50</v>
      </c>
      <c r="B129" s="13" t="s">
        <v>70</v>
      </c>
      <c r="C129" s="10" t="s">
        <v>6</v>
      </c>
      <c r="D129" s="35">
        <f t="shared" si="1"/>
        <v>289</v>
      </c>
      <c r="E129" s="14">
        <f>0.289*1000</f>
        <v>289</v>
      </c>
      <c r="F129" s="20"/>
      <c r="H129" s="19"/>
    </row>
    <row r="130" spans="1:8">
      <c r="A130" s="23"/>
      <c r="B130" s="18"/>
      <c r="C130" s="10" t="s">
        <v>8</v>
      </c>
      <c r="D130" s="36">
        <f t="shared" ref="D130" si="17">E130+F130</f>
        <v>1</v>
      </c>
      <c r="E130" s="28">
        <v>1</v>
      </c>
      <c r="F130" s="20"/>
      <c r="H130" s="19"/>
    </row>
    <row r="131" spans="1:8">
      <c r="A131" s="23"/>
      <c r="B131" s="18"/>
      <c r="C131" s="10" t="s">
        <v>9</v>
      </c>
      <c r="D131" s="29">
        <f t="shared" si="1"/>
        <v>128923</v>
      </c>
      <c r="E131" s="29">
        <f>128.923*1000</f>
        <v>128923</v>
      </c>
      <c r="F131" s="14"/>
      <c r="H131" s="19"/>
    </row>
  </sheetData>
  <mergeCells count="3">
    <mergeCell ref="A6:A8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л.кл. III кв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2015-11-09T07:13:04Z</dcterms:created>
  <dcterms:modified xsi:type="dcterms:W3CDTF">2015-11-11T06:08:40Z</dcterms:modified>
</cp:coreProperties>
</file>